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Z:\02.Project\09.PwC\202408_高齢者向け住まいに関するアンケート調査\10.調査票\"/>
    </mc:Choice>
  </mc:AlternateContent>
  <xr:revisionPtr revIDLastSave="0" documentId="13_ncr:1_{F4491B12-09CC-4A6E-BBB9-2ABFD4D875E0}" xr6:coauthVersionLast="47" xr6:coauthVersionMax="47" xr10:uidLastSave="{00000000-0000-0000-0000-000000000000}"/>
  <workbookProtection workbookAlgorithmName="SHA-512" workbookHashValue="p6a+4fbdeROhKlWDRQQ6s4csxNV7EDfzu4aZQv2zS1I/dYOuVbhUrJgeV0OatbChxsI6Jc4adQid6c1mEEad1g==" workbookSaltValue="c/loZEiB+vOcY4NFTlMKHA==" workbookSpinCount="100000" lockStructure="1"/>
  <bookViews>
    <workbookView xWindow="5775" yWindow="7455" windowWidth="50805" windowHeight="23160" tabRatio="662" firstSheet="1" activeTab="1" xr2:uid="{00000000-000D-0000-FFFF-FFFF00000000}"/>
  </bookViews>
  <sheets>
    <sheet name="ひな形" sheetId="39" state="hidden" r:id="rId1"/>
    <sheet name="回答(入力)後のWEBでの提出方法について" sheetId="46" r:id="rId2"/>
    <sheet name="調査票" sheetId="43" r:id="rId3"/>
    <sheet name="リスト" sheetId="44" state="hidden" r:id="rId4"/>
    <sheet name="選択肢" sheetId="40" state="hidden" r:id="rId5"/>
    <sheet name="作成時のテクニック" sheetId="41" state="hidden" r:id="rId6"/>
    <sheet name="市町村一覧" sheetId="21" state="hidden" r:id="rId7"/>
  </sheets>
  <definedNames>
    <definedName name="_xlnm.Print_Area" localSheetId="1">'回答(入力)後のWEBでの提出方法について'!$B$3:$N$105</definedName>
    <definedName name="愛知県">市町村一覧!$X$3:$X$57</definedName>
    <definedName name="愛媛県">市町村一覧!$AM$3:$AM$23</definedName>
    <definedName name="茨城県">市町村一覧!$I$3:$I$47</definedName>
    <definedName name="岡山県">市町村一覧!$AH$3:$AH$30</definedName>
    <definedName name="沖縄県">市町村一覧!$AV$3:$AV$44</definedName>
    <definedName name="岩手県">市町村一覧!$D$3:$D$36</definedName>
    <definedName name="岐阜県">市町村一覧!$V$3:$V$45</definedName>
    <definedName name="宮崎県">市町村一覧!$AT$3:$AT$29</definedName>
    <definedName name="宮城県">市町村一覧!$E$3:$E$38</definedName>
    <definedName name="京都府">市町村一覧!$AA$3:$AA$29</definedName>
    <definedName name="熊本県">市町村一覧!$AR$3:$AR$48</definedName>
    <definedName name="群馬県">市町村一覧!$K$3:$K$38</definedName>
    <definedName name="広島県">市町村一覧!$AI$3:$AI$26</definedName>
    <definedName name="香川県">市町村一覧!$AL$3:$AL$20</definedName>
    <definedName name="高知県">市町村一覧!$AN$3:$AN$37</definedName>
    <definedName name="佐賀県">市町村一覧!$AP$3:$AP$23</definedName>
    <definedName name="埼玉県">市町村一覧!$L$3:$L$66</definedName>
    <definedName name="三重県">市町村一覧!$Y$3:$Y$32</definedName>
    <definedName name="山形県">市町村一覧!$G$3:$G$38</definedName>
    <definedName name="山口県">市町村一覧!$AJ$3:$AJ$22</definedName>
    <definedName name="山梨県">市町村一覧!$T$3:$T$30</definedName>
    <definedName name="滋賀県">市町村一覧!$Z$3:$Z$22</definedName>
    <definedName name="鹿児島県">市町村一覧!$AU$3:$AU$46</definedName>
    <definedName name="秋田県">市町村一覧!$F$3:$F$28</definedName>
    <definedName name="新潟県">市町村一覧!$P$3:$P$33</definedName>
    <definedName name="神奈川県">市町村一覧!$O$3:$O$36</definedName>
    <definedName name="青森県">市町村一覧!$C$3:$C$43</definedName>
    <definedName name="静岡県">市町村一覧!$W$3:$W$38</definedName>
    <definedName name="石川県">市町村一覧!$R$3:$R$22</definedName>
    <definedName name="設立年度">リスト!$B$3:$B$63</definedName>
    <definedName name="千葉県">市町村一覧!$M$3:$M$57</definedName>
    <definedName name="大阪府">市町村一覧!$AB$3:$AB$46</definedName>
    <definedName name="大分県">市町村一覧!$AS$3:$AS$21</definedName>
    <definedName name="長崎県">市町村一覧!$AQ$3:$AQ$24</definedName>
    <definedName name="長野県">市町村一覧!$U$3:$U$80</definedName>
    <definedName name="鳥取県">市町村一覧!$AF$3:$AF$22</definedName>
    <definedName name="都道府県">市町村一覧!$A$2:$AV$2</definedName>
    <definedName name="島根県">市町村一覧!$AG$3:$AG$22</definedName>
    <definedName name="東京都">市町村一覧!$N$3:$N$65</definedName>
    <definedName name="徳島県">市町村一覧!$AK$3:$AK$27</definedName>
    <definedName name="栃木県">市町村一覧!$J$3:$J$28</definedName>
    <definedName name="奈良県">市町村一覧!$AD$3:$AD$42</definedName>
    <definedName name="富山県">市町村一覧!$Q$3:$Q$18</definedName>
    <definedName name="福井県">市町村一覧!$S$3:$S$20</definedName>
    <definedName name="福岡県">市町村一覧!$AO$3:$AO$63</definedName>
    <definedName name="福島県">市町村一覧!$H$3:$H$62</definedName>
    <definedName name="兵庫県">市町村一覧!$AC$3:$AC$44</definedName>
    <definedName name="北海道">市町村一覧!$B$3:$B$188</definedName>
    <definedName name="和歌山県">市町村一覧!$AE$3:$AE$33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45" i="43" l="1"/>
  <c r="R122" i="43"/>
  <c r="R290" i="43" l="1"/>
  <c r="AC184" i="43"/>
  <c r="AC183" i="43"/>
  <c r="Z358" i="43"/>
  <c r="AB357" i="43"/>
  <c r="AD357" i="43" s="1"/>
  <c r="X240" i="43"/>
  <c r="T70" i="43"/>
  <c r="T259" i="43"/>
  <c r="V259" i="43" s="1"/>
  <c r="AM383" i="43" l="1"/>
  <c r="AM382" i="43"/>
  <c r="AM381" i="43"/>
  <c r="AM379" i="43"/>
  <c r="AM378" i="43"/>
  <c r="AM377" i="43"/>
  <c r="AE377" i="43"/>
  <c r="R324" i="43"/>
  <c r="R307" i="43"/>
  <c r="W150" i="43"/>
  <c r="R124" i="43"/>
  <c r="R129" i="43"/>
  <c r="R127" i="43"/>
  <c r="R39" i="43"/>
  <c r="R69" i="43"/>
  <c r="T334" i="43"/>
  <c r="AC305" i="43"/>
  <c r="AL353" i="43"/>
  <c r="AH353" i="43"/>
  <c r="W380" i="43"/>
  <c r="AE381" i="43"/>
  <c r="AE383" i="43"/>
  <c r="AE382" i="43"/>
  <c r="AE379" i="43"/>
  <c r="AE378" i="43"/>
  <c r="AA256" i="43"/>
  <c r="W296" i="43"/>
  <c r="AB356" i="43"/>
  <c r="AC356" i="43" s="1"/>
  <c r="AD298" i="43"/>
  <c r="AF244" i="43"/>
  <c r="X48" i="43"/>
  <c r="AI258" i="43"/>
  <c r="AI257" i="43"/>
  <c r="AI256" i="43"/>
  <c r="AA258" i="43"/>
  <c r="AA257" i="43"/>
  <c r="X203" i="43"/>
  <c r="AF240" i="43"/>
  <c r="AF241" i="43" s="1"/>
  <c r="X241" i="43"/>
  <c r="AB192" i="43"/>
  <c r="AD353" i="43" l="1"/>
  <c r="W353" i="43" s="1"/>
  <c r="AB191" i="43"/>
  <c r="W379" i="43"/>
  <c r="W377" i="43"/>
  <c r="W381" i="43"/>
  <c r="W382" i="43"/>
  <c r="W378" i="43"/>
  <c r="W298" i="43"/>
  <c r="W297" i="43"/>
  <c r="AF211" i="43"/>
  <c r="AF210" i="43"/>
  <c r="AF209" i="43"/>
  <c r="AF208" i="43"/>
  <c r="AF207" i="43"/>
  <c r="AF206" i="43"/>
  <c r="AF205" i="43"/>
  <c r="AF204" i="43"/>
  <c r="AF203" i="43"/>
  <c r="X208" i="43"/>
  <c r="X207" i="43"/>
  <c r="X206" i="43"/>
  <c r="X205" i="43"/>
  <c r="X204" i="43"/>
  <c r="V214" i="43"/>
  <c r="V215" i="43"/>
  <c r="V213" i="43"/>
  <c r="AJ201" i="43"/>
  <c r="AJ202" i="43" s="1"/>
  <c r="AN198" i="43"/>
  <c r="AN199" i="43" s="1"/>
  <c r="AJ195" i="43"/>
  <c r="AJ196" i="43" s="1"/>
  <c r="AG150" i="43"/>
  <c r="AG149" i="43"/>
  <c r="W153" i="43"/>
  <c r="W152" i="43"/>
  <c r="W149" i="43"/>
  <c r="W383" i="43" l="1"/>
  <c r="W366" i="43"/>
  <c r="X55" i="43"/>
  <c r="T38" i="43"/>
  <c r="X49" i="43"/>
  <c r="Q256" i="43" l="1"/>
  <c r="R244" i="43"/>
  <c r="R239" i="43"/>
  <c r="Q239" i="43"/>
  <c r="R258" i="43"/>
  <c r="R257" i="43"/>
  <c r="R256" i="43"/>
  <c r="R364" i="43"/>
  <c r="R318" i="43"/>
  <c r="R325" i="43"/>
  <c r="R165" i="43"/>
  <c r="AF298" i="43" l="1"/>
  <c r="R142" i="43"/>
  <c r="R305" i="43"/>
  <c r="R90" i="43"/>
  <c r="R89" i="43"/>
  <c r="R88" i="43"/>
  <c r="R87" i="43"/>
  <c r="R86" i="43"/>
  <c r="R85" i="43"/>
  <c r="R84" i="43"/>
  <c r="R80" i="43"/>
  <c r="R83" i="43"/>
  <c r="R82" i="43"/>
  <c r="R81" i="43"/>
  <c r="R79" i="43"/>
  <c r="R43" i="43"/>
  <c r="R46" i="43"/>
  <c r="AJ357" i="43" l="1"/>
  <c r="AL354" i="43"/>
  <c r="AH354" i="43"/>
  <c r="B81" i="39"/>
  <c r="B68" i="39" l="1"/>
  <c r="A24" i="39"/>
  <c r="C24" i="39" s="1"/>
  <c r="C23" i="39"/>
  <c r="E28" i="39"/>
  <c r="E29" i="39" s="1"/>
  <c r="E30" i="39" s="1"/>
  <c r="E31" i="39" s="1"/>
  <c r="E20" i="39"/>
  <c r="E21" i="39" s="1"/>
  <c r="B16" i="39"/>
  <c r="B66" i="39"/>
  <c r="B9" i="39"/>
  <c r="E13" i="39"/>
  <c r="E14" i="39" s="1"/>
  <c r="C34" i="39"/>
  <c r="A35" i="39"/>
  <c r="C35" i="39" s="1"/>
  <c r="E39" i="39"/>
  <c r="E40" i="39" s="1"/>
  <c r="E41" i="39" s="1"/>
  <c r="E42" i="39" s="1"/>
  <c r="C45" i="39"/>
  <c r="A46" i="39"/>
  <c r="C46" i="39" s="1"/>
  <c r="D56" i="39"/>
  <c r="A57" i="39" l="1"/>
  <c r="D57" i="39" s="1"/>
</calcChain>
</file>

<file path=xl/sharedStrings.xml><?xml version="1.0" encoding="utf-8"?>
<sst xmlns="http://schemas.openxmlformats.org/spreadsheetml/2006/main" count="2531" uniqueCount="2093">
  <si>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</si>
  <si>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</si>
  <si>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</si>
  <si>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</si>
  <si>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</si>
  <si>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</si>
  <si>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</si>
  <si>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</si>
  <si>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</si>
  <si>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</si>
  <si>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</si>
  <si>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</si>
  <si>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</si>
  <si>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</si>
  <si>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</si>
  <si>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</si>
  <si>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</si>
  <si>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</si>
  <si>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</si>
  <si>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</si>
  <si>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</si>
  <si>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</si>
  <si>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</si>
  <si>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</si>
  <si>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</si>
  <si>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</si>
  <si>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</si>
  <si>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</si>
  <si>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</si>
  <si>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</si>
  <si>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</si>
  <si>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</si>
  <si>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</si>
  <si>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</si>
  <si>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</si>
  <si>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</si>
  <si>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</si>
  <si>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</si>
  <si>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</si>
  <si>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</si>
  <si>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</si>
  <si>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</si>
  <si>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</si>
  <si>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</si>
  <si>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</si>
  <si>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</si>
  <si>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</si>
  <si>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その他</t>
  </si>
  <si>
    <t>回答欄</t>
    <rPh sb="0" eb="2">
      <t>カイトウ</t>
    </rPh>
    <rPh sb="2" eb="3">
      <t>ラン</t>
    </rPh>
    <phoneticPr fontId="4"/>
  </si>
  <si>
    <t>西東京市 (132292)</t>
  </si>
  <si>
    <t>あきる野市 (132284)</t>
  </si>
  <si>
    <t>羽村市 (132276)</t>
  </si>
  <si>
    <t>稲城市 (132250)</t>
  </si>
  <si>
    <t>多摩市 (132241)</t>
  </si>
  <si>
    <t>武蔵村山市 (132233)</t>
  </si>
  <si>
    <t>東久留米市 (132225)</t>
  </si>
  <si>
    <t>清瀬市 (132217)</t>
  </si>
  <si>
    <t>東大和市 (132209)</t>
  </si>
  <si>
    <t>狛江市 (132195)</t>
  </si>
  <si>
    <t>白岡市 (112461)</t>
  </si>
  <si>
    <t>福生市 (132187)</t>
  </si>
  <si>
    <t>ふじみ野市 (112453)</t>
  </si>
  <si>
    <t>長久手市 (232386)</t>
  </si>
  <si>
    <t>国立市 (132152)</t>
  </si>
  <si>
    <t>吉川市 (112437)</t>
  </si>
  <si>
    <t>あま市 (232378)</t>
  </si>
  <si>
    <t>国分寺市 (132144)</t>
  </si>
  <si>
    <t>大網白里市 (122394)</t>
  </si>
  <si>
    <t>日高市 (112429)</t>
  </si>
  <si>
    <t>みよし市 (232360)</t>
  </si>
  <si>
    <t>東村山市 (132136)</t>
  </si>
  <si>
    <t>いすみ市 (122386)</t>
  </si>
  <si>
    <t>鶴ヶ島市 (112411)</t>
  </si>
  <si>
    <t>十津川村 (294497)</t>
  </si>
  <si>
    <t>弥富市 (232351)</t>
  </si>
  <si>
    <t>日野市 (132128)</t>
  </si>
  <si>
    <t>山武市 (122378)</t>
  </si>
  <si>
    <t>幸手市 (112402)</t>
  </si>
  <si>
    <t>北斗市 (012360)</t>
  </si>
  <si>
    <t>島本町 (273015)</t>
  </si>
  <si>
    <t>北名古屋市 (232343)</t>
  </si>
  <si>
    <t>小平市 (132110)</t>
  </si>
  <si>
    <t>香取市 (122360)</t>
  </si>
  <si>
    <t>坂戸市 (112399)</t>
  </si>
  <si>
    <t>石狩市 (012351)</t>
  </si>
  <si>
    <t>阪南市 (272329)</t>
  </si>
  <si>
    <t>清須市 (232335)</t>
  </si>
  <si>
    <t>小金井市 (132101)</t>
  </si>
  <si>
    <t>匝瑳市 (122351)</t>
  </si>
  <si>
    <t>蓮田市 (112381)</t>
  </si>
  <si>
    <t>北広島市 (012343)</t>
  </si>
  <si>
    <t>屋久島町 (465054)</t>
  </si>
  <si>
    <t>大阪狭山市 (272311)</t>
  </si>
  <si>
    <t>愛西市 (232327)</t>
  </si>
  <si>
    <t>町田市 (132098)</t>
  </si>
  <si>
    <t>南房総市 (122343)</t>
  </si>
  <si>
    <t>三郷市 (112372)</t>
  </si>
  <si>
    <t>小美玉市 (082368)</t>
  </si>
  <si>
    <t>伊達市 (012335)</t>
  </si>
  <si>
    <t>南種子町 (465020)</t>
  </si>
  <si>
    <t>交野市 (272302)</t>
  </si>
  <si>
    <t>田原市 (232319)</t>
  </si>
  <si>
    <t>調布市 (132080)</t>
  </si>
  <si>
    <t>富里市 (122335)</t>
  </si>
  <si>
    <t>富士見市 (112356)</t>
  </si>
  <si>
    <t>つくばみらい市 (082350)</t>
  </si>
  <si>
    <t>恵庭市 (012319)</t>
  </si>
  <si>
    <t>四條畷市 (272299)</t>
  </si>
  <si>
    <t>日進市 (232301)</t>
  </si>
  <si>
    <t>昭島市 (132071)</t>
  </si>
  <si>
    <t>白井市 (122327)</t>
  </si>
  <si>
    <t>八潮市 (112348)</t>
  </si>
  <si>
    <t>鉾田市 (082341)</t>
  </si>
  <si>
    <t>登別市 (012301)</t>
  </si>
  <si>
    <t>たつの市 (282294)</t>
  </si>
  <si>
    <t>泉南市 (272281)</t>
  </si>
  <si>
    <t>豊明市 (232297)</t>
  </si>
  <si>
    <t>府中市 (132063)</t>
  </si>
  <si>
    <t>印西市 (122319)</t>
  </si>
  <si>
    <t>北本市 (112330)</t>
  </si>
  <si>
    <t>行方市 (082333)</t>
  </si>
  <si>
    <t>富良野市 (012297)</t>
  </si>
  <si>
    <t>糸島市 (402303)</t>
  </si>
  <si>
    <t>加東市 (282286)</t>
  </si>
  <si>
    <t>東大阪市 (272272)</t>
  </si>
  <si>
    <t>岩倉市 (232289)</t>
  </si>
  <si>
    <t>青梅市 (132055)</t>
  </si>
  <si>
    <t>八街市 (122301)</t>
  </si>
  <si>
    <t>久喜市 (112321)</t>
  </si>
  <si>
    <t>神栖市 (082325)</t>
  </si>
  <si>
    <t>深川市 (012289)</t>
  </si>
  <si>
    <t>みやま市 (402290)</t>
  </si>
  <si>
    <t>宍粟市 (282278)</t>
  </si>
  <si>
    <t>藤井寺市 (272264)</t>
  </si>
  <si>
    <t>高浜市 (232271)</t>
  </si>
  <si>
    <t>三鷹市 (132047)</t>
  </si>
  <si>
    <t>袖ケ浦市 (122297)</t>
  </si>
  <si>
    <t>桶川市 (112313)</t>
  </si>
  <si>
    <t>桜川市 (082317)</t>
  </si>
  <si>
    <t>歌志内市 (012271)</t>
  </si>
  <si>
    <t>朝倉市 (402281)</t>
  </si>
  <si>
    <t>美咲町 (336661)</t>
  </si>
  <si>
    <t>淡路市 (282260)</t>
  </si>
  <si>
    <t>高石市 (272256)</t>
  </si>
  <si>
    <t>尾張旭市 (232262)</t>
  </si>
  <si>
    <t>武蔵野市 (132039)</t>
  </si>
  <si>
    <t>四街道市 (122289)</t>
  </si>
  <si>
    <t>新座市 (112305)</t>
  </si>
  <si>
    <t>かすみがうら市 (082309)</t>
  </si>
  <si>
    <t>砂川市 (012262)</t>
  </si>
  <si>
    <t>嘉麻市 (402273)</t>
  </si>
  <si>
    <t>朝来市 (282251)</t>
  </si>
  <si>
    <t>摂津市 (272248)</t>
  </si>
  <si>
    <t>知立市 (232254)</t>
  </si>
  <si>
    <t>立川市 (132021)</t>
  </si>
  <si>
    <t>浦安市 (122271)</t>
  </si>
  <si>
    <t>和光市 (112291)</t>
  </si>
  <si>
    <t>稲敷市 (082295)</t>
  </si>
  <si>
    <t>滝川市 (012254)</t>
  </si>
  <si>
    <t>宮若市 (402265)</t>
  </si>
  <si>
    <t>西粟倉村 (336432)</t>
  </si>
  <si>
    <t>南あわじ市 (282243)</t>
  </si>
  <si>
    <t>門真市 (272230)</t>
  </si>
  <si>
    <t>知多市 (232246)</t>
  </si>
  <si>
    <t>八王子市 (132012)</t>
  </si>
  <si>
    <t>富津市 (122262)</t>
  </si>
  <si>
    <t>志木市 (112283)</t>
  </si>
  <si>
    <t>坂東市 (082287)</t>
  </si>
  <si>
    <t>千歳市 (012246)</t>
  </si>
  <si>
    <t>長島町 (464040)</t>
  </si>
  <si>
    <t>うきは市 (402257)</t>
  </si>
  <si>
    <t>神石高原町 (345458)</t>
  </si>
  <si>
    <t>丹波市 (282235)</t>
  </si>
  <si>
    <t>羽曳野市 (272221)</t>
  </si>
  <si>
    <t>大府市 (232238)</t>
  </si>
  <si>
    <t>牧之原市 (222267)</t>
  </si>
  <si>
    <t>江戸川区 (131237)</t>
  </si>
  <si>
    <t>君津市 (122254)</t>
  </si>
  <si>
    <t>朝霞市 (112275)</t>
  </si>
  <si>
    <t>筑西市 (082279)</t>
  </si>
  <si>
    <t>根室市 (012238)</t>
  </si>
  <si>
    <t>福津市 (402249)</t>
  </si>
  <si>
    <t>世羅町 (344621)</t>
  </si>
  <si>
    <t>養父市 (282227)</t>
  </si>
  <si>
    <t>柏原市 (272213)</t>
  </si>
  <si>
    <t>東海市 (232220)</t>
  </si>
  <si>
    <t>伊豆の国市 (222259)</t>
  </si>
  <si>
    <t>葛飾区 (131229)</t>
  </si>
  <si>
    <t>鎌ケ谷市 (122246)</t>
  </si>
  <si>
    <t>入間市 (112259)</t>
  </si>
  <si>
    <t>那珂市 (082261)</t>
  </si>
  <si>
    <t>三笠市 (012220)</t>
  </si>
  <si>
    <t>十島村 (463043)</t>
  </si>
  <si>
    <t>古賀市 (402231)</t>
  </si>
  <si>
    <t>大崎上島町 (344311)</t>
  </si>
  <si>
    <t>箕面市 (272205)</t>
  </si>
  <si>
    <t>新城市 (232211)</t>
  </si>
  <si>
    <t>菊川市 (222241)</t>
  </si>
  <si>
    <t>海津市 (212211)</t>
  </si>
  <si>
    <t>足立区 (131211)</t>
  </si>
  <si>
    <t>鴨川市 (122238)</t>
  </si>
  <si>
    <t>戸田市 (112241)</t>
  </si>
  <si>
    <t>常陸大宮市 (082252)</t>
  </si>
  <si>
    <t>名寄市 (012211)</t>
  </si>
  <si>
    <t>太宰府市 (402214)</t>
  </si>
  <si>
    <t>北広島町 (343692)</t>
  </si>
  <si>
    <t>新庄村 (335860)</t>
  </si>
  <si>
    <t>加西市 (282201)</t>
  </si>
  <si>
    <t>和泉市 (272191)</t>
  </si>
  <si>
    <t>多気町 (244414)</t>
  </si>
  <si>
    <t>稲沢市 (232203)</t>
  </si>
  <si>
    <t>御前崎市 (222232)</t>
  </si>
  <si>
    <t>下呂市 (212202)</t>
  </si>
  <si>
    <t>胎内市 (152277)</t>
  </si>
  <si>
    <t>練馬区 (131202)</t>
  </si>
  <si>
    <t>我孫子市 (122220)</t>
  </si>
  <si>
    <t>蕨市 (112232)</t>
  </si>
  <si>
    <t>守谷市 (082244)</t>
  </si>
  <si>
    <t>士別市 (012203)</t>
  </si>
  <si>
    <t>姶良市 (462250)</t>
  </si>
  <si>
    <t>小値賀町 (423831)</t>
  </si>
  <si>
    <t>宗像市 (402206)</t>
  </si>
  <si>
    <t>安芸太田町 (343684)</t>
  </si>
  <si>
    <t>隠岐の島町 (325287)</t>
  </si>
  <si>
    <t>江府町 (314030)</t>
  </si>
  <si>
    <t>三田市 (282197)</t>
  </si>
  <si>
    <t>大東市 (272183)</t>
  </si>
  <si>
    <t>小牧市 (232190)</t>
  </si>
  <si>
    <t>伊豆市 (222224)</t>
  </si>
  <si>
    <t>郡上市 (212199)</t>
  </si>
  <si>
    <t>安曇野市 (202207)</t>
  </si>
  <si>
    <t>南魚沼市 (152269)</t>
  </si>
  <si>
    <t>綾瀬市 (142182)</t>
  </si>
  <si>
    <t>板橋区 (131199)</t>
  </si>
  <si>
    <t>八千代市 (122211)</t>
  </si>
  <si>
    <t>越谷市 (112224)</t>
  </si>
  <si>
    <t>潮来市 (082236)</t>
  </si>
  <si>
    <t>紋別市 (012190)</t>
  </si>
  <si>
    <t>伊佐市 (462241)</t>
  </si>
  <si>
    <t>大野城市 (402192)</t>
  </si>
  <si>
    <t>坂町 (343099)</t>
  </si>
  <si>
    <t>知夫村 (325279)</t>
  </si>
  <si>
    <t>日野町 (314021)</t>
  </si>
  <si>
    <t>小野市 (282189)</t>
  </si>
  <si>
    <t>松原市 (272175)</t>
  </si>
  <si>
    <t>江南市 (232173)</t>
  </si>
  <si>
    <t>湖西市 (222216)</t>
  </si>
  <si>
    <t>本巣市 (212181)</t>
  </si>
  <si>
    <t>東御市 (202193)</t>
  </si>
  <si>
    <t>魚沼市 (152251)</t>
  </si>
  <si>
    <t>南足柄市 (142174)</t>
  </si>
  <si>
    <t>荒川区 (131181)</t>
  </si>
  <si>
    <t>流山市 (122203)</t>
  </si>
  <si>
    <t>草加市 (112216)</t>
  </si>
  <si>
    <t>鹿嶋市 (082228)</t>
  </si>
  <si>
    <t>赤平市 (012181)</t>
  </si>
  <si>
    <t>南九州市 (462233)</t>
  </si>
  <si>
    <t>春日市 (402184)</t>
  </si>
  <si>
    <t>熊野町 (343072)</t>
  </si>
  <si>
    <t>西ノ島町 (325261)</t>
  </si>
  <si>
    <t>日南町 (314013)</t>
  </si>
  <si>
    <t>川西市 (282171)</t>
  </si>
  <si>
    <t>河内長野市 (272167)</t>
  </si>
  <si>
    <t>常滑市 (232165)</t>
  </si>
  <si>
    <t>裾野市 (222208)</t>
  </si>
  <si>
    <t>飛騨市 (212172)</t>
  </si>
  <si>
    <t>千曲市 (202185)</t>
  </si>
  <si>
    <t>佐渡市 (152242)</t>
  </si>
  <si>
    <t>座間市 (142166)</t>
  </si>
  <si>
    <t>北区 (131172)</t>
  </si>
  <si>
    <t>市原市 (122190)</t>
  </si>
  <si>
    <t>上尾市 (112194)</t>
  </si>
  <si>
    <t>ひたちなか市 (082210)</t>
  </si>
  <si>
    <t>江別市 (012173)</t>
  </si>
  <si>
    <t>奄美市 (462225)</t>
  </si>
  <si>
    <t>筑紫野市 (402176)</t>
  </si>
  <si>
    <t>海田町 (343048)</t>
  </si>
  <si>
    <t>海士町 (325252)</t>
  </si>
  <si>
    <t>伯耆町 (313904)</t>
  </si>
  <si>
    <t>高砂市 (282162)</t>
  </si>
  <si>
    <t>寝屋川市 (272159)</t>
  </si>
  <si>
    <t>犬山市 (232157)</t>
  </si>
  <si>
    <t>下田市 (222194)</t>
  </si>
  <si>
    <t>瑞穂市 (212164)</t>
  </si>
  <si>
    <t>佐久市 (202177)</t>
  </si>
  <si>
    <t>阿賀野市 (152234)</t>
  </si>
  <si>
    <t>海老名市 (142158)</t>
  </si>
  <si>
    <t>豊島区 (131164)</t>
  </si>
  <si>
    <t>勝浦市 (122181)</t>
  </si>
  <si>
    <t>深谷市 (112186)</t>
  </si>
  <si>
    <t>つくば市 (082201)</t>
  </si>
  <si>
    <t>芦別市 (012165)</t>
  </si>
  <si>
    <t>志布志市 (462217)</t>
  </si>
  <si>
    <t>小郡市 (402168)</t>
  </si>
  <si>
    <t>府中町 (343021)</t>
  </si>
  <si>
    <t>浅口市 (332160)</t>
  </si>
  <si>
    <t>吉賀町 (325058)</t>
  </si>
  <si>
    <t>南部町 (313891)</t>
  </si>
  <si>
    <t>三木市 (282154)</t>
  </si>
  <si>
    <t>富田林市 (272141)</t>
  </si>
  <si>
    <t>木津川市 (262145)</t>
  </si>
  <si>
    <t>蒲郡市 (232149)</t>
  </si>
  <si>
    <t>袋井市 (222160)</t>
  </si>
  <si>
    <t>山県市 (212156)</t>
  </si>
  <si>
    <t>塩尻市 (202151)</t>
  </si>
  <si>
    <t>上越市 (152226)</t>
  </si>
  <si>
    <t>伊勢原市 (142140)</t>
  </si>
  <si>
    <t>杉並区 (131156)</t>
  </si>
  <si>
    <t>柏市 (122173)</t>
  </si>
  <si>
    <t>鴻巣市 (112178)</t>
  </si>
  <si>
    <t>牛久市 (082198)</t>
  </si>
  <si>
    <t>美唄市 (012157)</t>
  </si>
  <si>
    <t>南さつま市 (462209)</t>
  </si>
  <si>
    <t>国東市 (442143)</t>
  </si>
  <si>
    <t>合志市 (432164)</t>
  </si>
  <si>
    <t>中間市 (402150)</t>
  </si>
  <si>
    <t>周防大島町 (353051)</t>
  </si>
  <si>
    <t>江田島市 (342157)</t>
  </si>
  <si>
    <t>美作市 (332151)</t>
  </si>
  <si>
    <t>津和野町 (325015)</t>
  </si>
  <si>
    <t>宝塚市 (282146)</t>
  </si>
  <si>
    <t>泉佐野市 (272132)</t>
  </si>
  <si>
    <t>南丹市 (262137)</t>
  </si>
  <si>
    <t>伊賀市 (242161)</t>
  </si>
  <si>
    <t>西尾市 (232131)</t>
  </si>
  <si>
    <t>御殿場市 (222151)</t>
  </si>
  <si>
    <t>可児市 (212148)</t>
  </si>
  <si>
    <t>茅野市 (202142)</t>
  </si>
  <si>
    <t>五泉市 (152188)</t>
  </si>
  <si>
    <t>大和市 (142131)</t>
  </si>
  <si>
    <t>中野区 (131148)</t>
  </si>
  <si>
    <t>習志野市 (122165)</t>
  </si>
  <si>
    <t>羽生市 (112160)</t>
  </si>
  <si>
    <t>下野市 (092169)</t>
  </si>
  <si>
    <t>取手市 (082171)</t>
  </si>
  <si>
    <t>富谷市 (042161)</t>
  </si>
  <si>
    <t>滝沢市 (032166)</t>
  </si>
  <si>
    <t>稚内市 (012149)</t>
  </si>
  <si>
    <t>いちき串木野市 (462195)</t>
  </si>
  <si>
    <t>由布市 (442135)</t>
  </si>
  <si>
    <t>天草市 (432156)</t>
  </si>
  <si>
    <t>南島原市 (422142)</t>
  </si>
  <si>
    <t>豊前市 (402141)</t>
  </si>
  <si>
    <t>山陽小野田市 (352161)</t>
  </si>
  <si>
    <t>安芸高田市 (342149)</t>
  </si>
  <si>
    <t>真庭市 (332143)</t>
  </si>
  <si>
    <t>邑南町 (324493)</t>
  </si>
  <si>
    <t>日吉津村 (313840)</t>
  </si>
  <si>
    <t>西脇市 (282138)</t>
  </si>
  <si>
    <t>八尾市 (272124)</t>
  </si>
  <si>
    <t>京丹後市 (262129)</t>
  </si>
  <si>
    <t>米原市 (252140)</t>
  </si>
  <si>
    <t>志摩市 (242152)</t>
  </si>
  <si>
    <t>安城市 (232122)</t>
  </si>
  <si>
    <t>藤枝市 (222143)</t>
  </si>
  <si>
    <t>各務原市 (212130)</t>
  </si>
  <si>
    <t>飯山市 (202134)</t>
  </si>
  <si>
    <t>中央市 (192147)</t>
  </si>
  <si>
    <t>妙高市 (152170)</t>
  </si>
  <si>
    <t>厚木市 (142123)</t>
  </si>
  <si>
    <t>渋谷区 (131130)</t>
  </si>
  <si>
    <t>旭市 (122157)</t>
  </si>
  <si>
    <t>狭山市 (112151)</t>
  </si>
  <si>
    <t>那須烏山市 (092151)</t>
  </si>
  <si>
    <t>笠間市 (082163)</t>
  </si>
  <si>
    <t>本宮市 (072141)</t>
  </si>
  <si>
    <t>南陽市 (062138)</t>
  </si>
  <si>
    <t>仙北市 (052159)</t>
  </si>
  <si>
    <t>大崎市 (042153)</t>
  </si>
  <si>
    <t>奥州市 (032158)</t>
  </si>
  <si>
    <t>苫小牧市 (012131)</t>
  </si>
  <si>
    <t>霧島市 (462187)</t>
  </si>
  <si>
    <t>豊後大野市 (442127)</t>
  </si>
  <si>
    <t>阿蘇市 (432148)</t>
  </si>
  <si>
    <t>雲仙市 (422134)</t>
  </si>
  <si>
    <t>行橋市 (402133)</t>
  </si>
  <si>
    <t>周南市 (352152)</t>
  </si>
  <si>
    <t>廿日市市 (342131)</t>
  </si>
  <si>
    <t>赤磐市 (332135)</t>
  </si>
  <si>
    <t>美郷町 (324485)</t>
  </si>
  <si>
    <t>北栄町 (313726)</t>
  </si>
  <si>
    <t>宇陀市 (292125)</t>
  </si>
  <si>
    <t>赤穂市 (282120)</t>
  </si>
  <si>
    <t>茨木市 (272116)</t>
  </si>
  <si>
    <t>京田辺市 (262111)</t>
  </si>
  <si>
    <t>東近江市 (252131)</t>
  </si>
  <si>
    <t>いなべ市 (242144)</t>
  </si>
  <si>
    <t>豊田市 (232114)</t>
  </si>
  <si>
    <t>掛川市 (222135)</t>
  </si>
  <si>
    <t>土岐市 (212121)</t>
  </si>
  <si>
    <t>大町市 (202126)</t>
  </si>
  <si>
    <t>甲州市 (192139)</t>
  </si>
  <si>
    <t>糸魚川市 (152161)</t>
  </si>
  <si>
    <t>秦野市 (142115)</t>
  </si>
  <si>
    <t>世田谷区 (131121)</t>
  </si>
  <si>
    <t>東金市 (122131)</t>
  </si>
  <si>
    <t>春日部市 (112143)</t>
  </si>
  <si>
    <t>みどり市 (102121)</t>
  </si>
  <si>
    <t>さくら市 (092142)</t>
  </si>
  <si>
    <t>北茨城市 (082155)</t>
  </si>
  <si>
    <t>伊達市 (072133)</t>
  </si>
  <si>
    <t>尾花沢市 (062120)</t>
  </si>
  <si>
    <t>にかほ市 (052141)</t>
  </si>
  <si>
    <t>東松島市 (042145)</t>
  </si>
  <si>
    <t>八幡平市 (032140)</t>
  </si>
  <si>
    <t>留萌市 (012122)</t>
  </si>
  <si>
    <t>南城市 (472158)</t>
  </si>
  <si>
    <t>曽於市 (462179)</t>
  </si>
  <si>
    <t>宇佐市 (442119)</t>
  </si>
  <si>
    <t>宇城市 (432130)</t>
  </si>
  <si>
    <t>西海市 (422126)</t>
  </si>
  <si>
    <t>大川市 (402125)</t>
  </si>
  <si>
    <t>香美市 (392120)</t>
  </si>
  <si>
    <t>東温市 (382159)</t>
  </si>
  <si>
    <t>美祢市 (352136)</t>
  </si>
  <si>
    <t>東広島市 (342122)</t>
  </si>
  <si>
    <t>瀬戸内市 (332127)</t>
  </si>
  <si>
    <t>川本町 (324418)</t>
  </si>
  <si>
    <t>琴浦町 (313718)</t>
  </si>
  <si>
    <t>葛城市 (292117)</t>
  </si>
  <si>
    <t>加古川市 (282103)</t>
  </si>
  <si>
    <t>枚方市 (272108)</t>
  </si>
  <si>
    <t>八幡市 (262102)</t>
  </si>
  <si>
    <t>高島市 (252123)</t>
  </si>
  <si>
    <t>熊野市 (242128)</t>
  </si>
  <si>
    <t>刈谷市 (232106)</t>
  </si>
  <si>
    <t>焼津市 (222127)</t>
  </si>
  <si>
    <t>美濃加茂市 (212113)</t>
  </si>
  <si>
    <t>中野市 (202118)</t>
  </si>
  <si>
    <t>上野原市 (192121)</t>
  </si>
  <si>
    <t>野々市市 (172120)</t>
  </si>
  <si>
    <t>燕市 (152137)</t>
  </si>
  <si>
    <t>三浦市 (142107)</t>
  </si>
  <si>
    <t>大田区 (131113)</t>
  </si>
  <si>
    <t>佐倉市 (122122)</t>
  </si>
  <si>
    <t>東松山市 (112127)</t>
  </si>
  <si>
    <t>安中市 (102113)</t>
  </si>
  <si>
    <t>那須塩原市 (092134)</t>
  </si>
  <si>
    <t>高萩市 (082147)</t>
  </si>
  <si>
    <t>南相馬市 (072125)</t>
  </si>
  <si>
    <t>東根市 (062111)</t>
  </si>
  <si>
    <t>北秋田市 (052132)</t>
  </si>
  <si>
    <t>栗原市 (042137)</t>
  </si>
  <si>
    <t>二戸市 (032131)</t>
  </si>
  <si>
    <t>網走市 (012114)</t>
  </si>
  <si>
    <t>宮古島市 (472140)</t>
  </si>
  <si>
    <t>日置市 (462161)</t>
  </si>
  <si>
    <t>杵築市 (442101)</t>
  </si>
  <si>
    <t>上天草市 (432121)</t>
  </si>
  <si>
    <t>五島市 (422118)</t>
  </si>
  <si>
    <t>神埼市 (412104)</t>
  </si>
  <si>
    <t>筑後市 (402117)</t>
  </si>
  <si>
    <t>香南市 (392111)</t>
  </si>
  <si>
    <t>西予市 (382141)</t>
  </si>
  <si>
    <t>柳井市 (352128)</t>
  </si>
  <si>
    <t>大竹市 (342114)</t>
  </si>
  <si>
    <t>備前市 (332119)</t>
  </si>
  <si>
    <t>飯南町 (323861)</t>
  </si>
  <si>
    <t>湯梨浜町 (313700)</t>
  </si>
  <si>
    <t>香芝市 (292109)</t>
  </si>
  <si>
    <t>豊岡市 (282090)</t>
  </si>
  <si>
    <t>守口市 (272094)</t>
  </si>
  <si>
    <t>長岡京市 (262099)</t>
  </si>
  <si>
    <t>湖南市 (252115)</t>
  </si>
  <si>
    <t>鳥羽市 (242110)</t>
  </si>
  <si>
    <t>碧南市 (232092)</t>
  </si>
  <si>
    <t>磐田市 (222119)</t>
  </si>
  <si>
    <t>恵那市 (212105)</t>
  </si>
  <si>
    <t>駒ヶ根市 (202100)</t>
  </si>
  <si>
    <t>笛吹市 (192112)</t>
  </si>
  <si>
    <t>能美市 (172111)</t>
  </si>
  <si>
    <t>射水市 (162116)</t>
  </si>
  <si>
    <t>村上市 (152129)</t>
  </si>
  <si>
    <t>逗子市 (142085)</t>
  </si>
  <si>
    <t>目黒区 (131105)</t>
  </si>
  <si>
    <t>成田市 (122114)</t>
  </si>
  <si>
    <t>本庄市 (112119)</t>
  </si>
  <si>
    <t>富岡市 (102105)</t>
  </si>
  <si>
    <t>矢板市 (092118)</t>
  </si>
  <si>
    <t>常陸太田市 (082121)</t>
  </si>
  <si>
    <t>田村市 (072117)</t>
  </si>
  <si>
    <t>天童市 (062103)</t>
  </si>
  <si>
    <t>大仙市 (052124)</t>
  </si>
  <si>
    <t>登米市 (042129)</t>
  </si>
  <si>
    <t>釜石市 (032115)</t>
  </si>
  <si>
    <t>平川市 (022101)</t>
  </si>
  <si>
    <t>岩見沢市 (012106)</t>
  </si>
  <si>
    <t>うるま市 (472131)</t>
  </si>
  <si>
    <t>薩摩川内市 (462152)</t>
  </si>
  <si>
    <t>えびの市 (452092)</t>
  </si>
  <si>
    <t>豊後高田市 (442097)</t>
  </si>
  <si>
    <t>宇土市 (432113)</t>
  </si>
  <si>
    <t>壱岐市 (422100)</t>
  </si>
  <si>
    <t>嬉野市 (412091)</t>
  </si>
  <si>
    <t>八女市 (402109)</t>
  </si>
  <si>
    <t>四万十市 (392103)</t>
  </si>
  <si>
    <t>四国中央市 (382132)</t>
  </si>
  <si>
    <t>長門市 (352110)</t>
  </si>
  <si>
    <t>庄原市 (342106)</t>
  </si>
  <si>
    <t>新見市 (332101)</t>
  </si>
  <si>
    <t>奥出雲町 (323438)</t>
  </si>
  <si>
    <t>岩出市 (302091)</t>
  </si>
  <si>
    <t>生駒市 (292095)</t>
  </si>
  <si>
    <t>相生市 (282081)</t>
  </si>
  <si>
    <t>貝塚市 (272086)</t>
  </si>
  <si>
    <t>向日市 (262081)</t>
  </si>
  <si>
    <t>野洲市 (252107)</t>
  </si>
  <si>
    <t>亀山市 (242101)</t>
  </si>
  <si>
    <t>津島市 (232084)</t>
  </si>
  <si>
    <t>富士市 (222101)</t>
  </si>
  <si>
    <t>羽島市 (212091)</t>
  </si>
  <si>
    <t>伊那市 (202096)</t>
  </si>
  <si>
    <t>甲斐市 (192104)</t>
  </si>
  <si>
    <t>坂井市 (182109)</t>
  </si>
  <si>
    <t>白山市 (172103)</t>
  </si>
  <si>
    <t>南砺市 (162108)</t>
  </si>
  <si>
    <t>見附市 (152111)</t>
  </si>
  <si>
    <t>茅ヶ崎市 (142077)</t>
  </si>
  <si>
    <t>品川区 (131091)</t>
  </si>
  <si>
    <t>茂原市 (122106)</t>
  </si>
  <si>
    <t>加須市 (112101)</t>
  </si>
  <si>
    <t>藤岡市 (102091)</t>
  </si>
  <si>
    <t>大田原市 (092100)</t>
  </si>
  <si>
    <t>常総市 (082112)</t>
  </si>
  <si>
    <t>二本松市 (072109)</t>
  </si>
  <si>
    <t>長井市 (062090)</t>
  </si>
  <si>
    <t>潟上市 (052116)</t>
  </si>
  <si>
    <t>岩沼市 (042111)</t>
  </si>
  <si>
    <t>陸前高田市 (032107)</t>
  </si>
  <si>
    <t>つがる市 (022098)</t>
  </si>
  <si>
    <t>夕張市 (012092)</t>
  </si>
  <si>
    <t>豊見城市 (472123)</t>
  </si>
  <si>
    <t>垂水市 (462144)</t>
  </si>
  <si>
    <t>西都市 (452084)</t>
  </si>
  <si>
    <t>竹田市 (442089)</t>
  </si>
  <si>
    <t>菊池市 (432105)</t>
  </si>
  <si>
    <t>対馬市 (422096)</t>
  </si>
  <si>
    <t>小城市 (412082)</t>
  </si>
  <si>
    <t>柳川市 (402079)</t>
  </si>
  <si>
    <t>土佐清水市 (392090)</t>
  </si>
  <si>
    <t>伊予市 (382108)</t>
  </si>
  <si>
    <t>三豊市 (372081)</t>
  </si>
  <si>
    <t>三好市 (362085)</t>
  </si>
  <si>
    <t>光市 (352101)</t>
  </si>
  <si>
    <t>三次市 (342092)</t>
  </si>
  <si>
    <t>高梁市 (332097)</t>
  </si>
  <si>
    <t>雲南市 (322091)</t>
  </si>
  <si>
    <t>八頭町 (313297)</t>
  </si>
  <si>
    <t>紀の川市 (302082)</t>
  </si>
  <si>
    <t>御所市 (292087)</t>
  </si>
  <si>
    <t>伊丹市 (282073)</t>
  </si>
  <si>
    <t>高槻市 (272078)</t>
  </si>
  <si>
    <t>城陽市 (262072)</t>
  </si>
  <si>
    <t>甲賀市 (252093)</t>
  </si>
  <si>
    <t>尾鷲市 (242098)</t>
  </si>
  <si>
    <t>豊川市 (232076)</t>
  </si>
  <si>
    <t>島田市 (222097)</t>
  </si>
  <si>
    <t>瑞浪市 (212083)</t>
  </si>
  <si>
    <t>小諸市 (202088)</t>
  </si>
  <si>
    <t>北杜市 (192091)</t>
  </si>
  <si>
    <t>越前市 (182095)</t>
  </si>
  <si>
    <t>かほく市 (172090)</t>
  </si>
  <si>
    <t>小矢部市 (162094)</t>
  </si>
  <si>
    <t>十日町市 (152102)</t>
  </si>
  <si>
    <t>小田原市 (142069)</t>
  </si>
  <si>
    <t>江東区 (131083)</t>
  </si>
  <si>
    <t>野田市 (122084)</t>
  </si>
  <si>
    <t>飯能市 (112097)</t>
  </si>
  <si>
    <t>渋川市 (102083)</t>
  </si>
  <si>
    <t>真岡市 (092096)</t>
  </si>
  <si>
    <t>下妻市 (082104)</t>
  </si>
  <si>
    <t>相馬市 (072095)</t>
  </si>
  <si>
    <t>村山市 (062081)</t>
  </si>
  <si>
    <t>由利本荘市 (052108)</t>
  </si>
  <si>
    <t>多賀城市 (042099)</t>
  </si>
  <si>
    <t>一関市 (032093)</t>
  </si>
  <si>
    <t>むつ市 (022080)</t>
  </si>
  <si>
    <t>北見市 (012084)</t>
  </si>
  <si>
    <t>沖縄市 (472115)</t>
  </si>
  <si>
    <t>西之表市 (462136)</t>
  </si>
  <si>
    <t>串間市 (452076)</t>
  </si>
  <si>
    <t>津久見市 (442071)</t>
  </si>
  <si>
    <t>山鹿市 (432083)</t>
  </si>
  <si>
    <t>松浦市 (422088)</t>
  </si>
  <si>
    <t>鹿島市 (412074)</t>
  </si>
  <si>
    <t>田川市 (402061)</t>
  </si>
  <si>
    <t>宿毛市 (392081)</t>
  </si>
  <si>
    <t>大洲市 (382078)</t>
  </si>
  <si>
    <t>東かがわ市 (372072)</t>
  </si>
  <si>
    <t>美馬市 (362077)</t>
  </si>
  <si>
    <t>岩国市 (352080)</t>
  </si>
  <si>
    <t>府中市 (342084)</t>
  </si>
  <si>
    <t>総社市 (332089)</t>
  </si>
  <si>
    <t>江津市 (322075)</t>
  </si>
  <si>
    <t>智頭町 (313289)</t>
  </si>
  <si>
    <t>新宮市 (302074)</t>
  </si>
  <si>
    <t>五條市 (292079)</t>
  </si>
  <si>
    <t>芦屋市 (282065)</t>
  </si>
  <si>
    <t>泉大津市 (272060)</t>
  </si>
  <si>
    <t>亀岡市 (262064)</t>
  </si>
  <si>
    <t>栗東市 (252085)</t>
  </si>
  <si>
    <t>名張市 (242080)</t>
  </si>
  <si>
    <t>春日井市 (232068)</t>
  </si>
  <si>
    <t>伊東市 (222089)</t>
  </si>
  <si>
    <t>美濃市 (212075)</t>
  </si>
  <si>
    <t>須坂市 (202070)</t>
  </si>
  <si>
    <t>南アルプス市 (192082)</t>
  </si>
  <si>
    <t>あわら市 (182087)</t>
  </si>
  <si>
    <t>羽咋市 (172073)</t>
  </si>
  <si>
    <t>砺波市 (162086)</t>
  </si>
  <si>
    <t>加茂市 (152099)</t>
  </si>
  <si>
    <t>藤沢市 (142051)</t>
  </si>
  <si>
    <t>墨田区 (131075)</t>
  </si>
  <si>
    <t>松戸市 (122076)</t>
  </si>
  <si>
    <t>所沢市 (112089)</t>
  </si>
  <si>
    <t>館林市 (102075)</t>
  </si>
  <si>
    <t>小山市 (092088)</t>
  </si>
  <si>
    <t>龍ケ崎市 (082082)</t>
  </si>
  <si>
    <t>喜多方市 (072087)</t>
  </si>
  <si>
    <t>上山市 (062073)</t>
  </si>
  <si>
    <t>鹿角市 (052094)</t>
  </si>
  <si>
    <t>角田市 (042081)</t>
  </si>
  <si>
    <t>遠野市 (032085)</t>
  </si>
  <si>
    <t>三沢市 (022071)</t>
  </si>
  <si>
    <t>帯広市 (012076)</t>
  </si>
  <si>
    <t>糸満市 (472107)</t>
  </si>
  <si>
    <t>指宿市 (462101)</t>
  </si>
  <si>
    <t>日向市 (452068)</t>
  </si>
  <si>
    <t>臼杵市 (442062)</t>
  </si>
  <si>
    <t>玉名市 (432067)</t>
  </si>
  <si>
    <t>平戸市 (422070)</t>
  </si>
  <si>
    <t>武雄市 (412066)</t>
  </si>
  <si>
    <t>飯塚市 (402052)</t>
  </si>
  <si>
    <t>須崎市 (392065)</t>
  </si>
  <si>
    <t>西条市 (382060)</t>
  </si>
  <si>
    <t>さぬき市 (372064)</t>
  </si>
  <si>
    <t>阿波市 (362069)</t>
  </si>
  <si>
    <t>下松市 (352071)</t>
  </si>
  <si>
    <t>福山市 (342076)</t>
  </si>
  <si>
    <t>井原市 (332071)</t>
  </si>
  <si>
    <t>安来市 (322067)</t>
  </si>
  <si>
    <t>若桜町 (313254)</t>
  </si>
  <si>
    <t>田辺市 (302066)</t>
  </si>
  <si>
    <t>桜井市 (292061)</t>
  </si>
  <si>
    <t>洲本市 (282057)</t>
  </si>
  <si>
    <t>吹田市 (272051)</t>
  </si>
  <si>
    <t>宮津市 (262056)</t>
  </si>
  <si>
    <t>守山市 (252077)</t>
  </si>
  <si>
    <t>鈴鹿市 (242071)</t>
  </si>
  <si>
    <t>半田市 (232050)</t>
  </si>
  <si>
    <t>富士宮市 (222071)</t>
  </si>
  <si>
    <t>中津川市 (212067)</t>
  </si>
  <si>
    <t>諏訪市 (202061)</t>
  </si>
  <si>
    <t>韮崎市 (192074)</t>
  </si>
  <si>
    <t>鯖江市 (182079)</t>
  </si>
  <si>
    <t>加賀市 (172065)</t>
  </si>
  <si>
    <t>黒部市 (162078)</t>
  </si>
  <si>
    <t>小千谷市 (152081)</t>
  </si>
  <si>
    <t>鎌倉市 (142042)</t>
  </si>
  <si>
    <t>台東区 (131067)</t>
  </si>
  <si>
    <t>木更津市 (122068)</t>
  </si>
  <si>
    <t>秩父市 (112071)</t>
  </si>
  <si>
    <t>沼田市 (102067)</t>
  </si>
  <si>
    <t>日光市 (092061)</t>
  </si>
  <si>
    <t>結城市 (082074)</t>
  </si>
  <si>
    <t>須賀川市 (072079)</t>
  </si>
  <si>
    <t>寒河江市 (062065)</t>
  </si>
  <si>
    <t>湯沢市 (052078)</t>
  </si>
  <si>
    <t>名取市 (042072)</t>
  </si>
  <si>
    <t>久慈市 (032077)</t>
  </si>
  <si>
    <t>十和田市 (022063)</t>
  </si>
  <si>
    <t>釧路市 (012068)</t>
  </si>
  <si>
    <t>名護市 (472093)</t>
  </si>
  <si>
    <t>出水市 (462080)</t>
  </si>
  <si>
    <t>小林市 (452050)</t>
  </si>
  <si>
    <t>佐伯市 (442054)</t>
  </si>
  <si>
    <t>水俣市 (432059)</t>
  </si>
  <si>
    <t>大村市 (422053)</t>
  </si>
  <si>
    <t>伊万里市 (412058)</t>
  </si>
  <si>
    <t>直方市 (402044)</t>
  </si>
  <si>
    <t>土佐市 (392057)</t>
  </si>
  <si>
    <t>新居浜市 (382051)</t>
  </si>
  <si>
    <t>観音寺市 (372056)</t>
  </si>
  <si>
    <t>吉野川市 (362051)</t>
  </si>
  <si>
    <t>防府市 (352063)</t>
  </si>
  <si>
    <t>尾道市 (342050)</t>
  </si>
  <si>
    <t>笠岡市 (332054)</t>
  </si>
  <si>
    <t>大田市 (322059)</t>
  </si>
  <si>
    <t>岩美町 (313025)</t>
  </si>
  <si>
    <t>御坊市 (302058)</t>
  </si>
  <si>
    <t>橿原市 (292052)</t>
  </si>
  <si>
    <t>西宮市 (282049)</t>
  </si>
  <si>
    <t>池田市 (272043)</t>
  </si>
  <si>
    <t>宇治市 (262048)</t>
  </si>
  <si>
    <t>草津市 (252069)</t>
  </si>
  <si>
    <t>桑名市 (242055)</t>
  </si>
  <si>
    <t>瀬戸市 (232041)</t>
  </si>
  <si>
    <t>三島市 (222062)</t>
  </si>
  <si>
    <t>関市 (212059)</t>
  </si>
  <si>
    <t>飯田市 (202053)</t>
  </si>
  <si>
    <t>大月市 (192066)</t>
  </si>
  <si>
    <t>勝山市 (182061)</t>
  </si>
  <si>
    <t>珠洲市 (172057)</t>
  </si>
  <si>
    <t>滑川市 (162060)</t>
  </si>
  <si>
    <t>新発田市 (152064)</t>
  </si>
  <si>
    <t>平塚市 (142034)</t>
  </si>
  <si>
    <t>文京区 (131059)</t>
  </si>
  <si>
    <t>館山市 (122050)</t>
  </si>
  <si>
    <t>行田市 (112062)</t>
  </si>
  <si>
    <t>太田市 (102059)</t>
  </si>
  <si>
    <t>鹿沼市 (092053)</t>
  </si>
  <si>
    <t>石岡市 (082058)</t>
  </si>
  <si>
    <t>白河市 (072052)</t>
  </si>
  <si>
    <t>新庄市 (062057)</t>
  </si>
  <si>
    <t>男鹿市 (052060)</t>
  </si>
  <si>
    <t>白石市 (042064)</t>
  </si>
  <si>
    <t>北上市 (032069)</t>
  </si>
  <si>
    <t>五所川原市 (022055)</t>
  </si>
  <si>
    <t>室蘭市 (012050)</t>
  </si>
  <si>
    <t>浦添市 (472085)</t>
  </si>
  <si>
    <t>阿久根市 (462063)</t>
  </si>
  <si>
    <t>日南市 (452041)</t>
  </si>
  <si>
    <t>日田市 (442046)</t>
  </si>
  <si>
    <t>荒尾市 (432041)</t>
  </si>
  <si>
    <t>諫早市 (422045)</t>
  </si>
  <si>
    <t>多久市 (412040)</t>
  </si>
  <si>
    <t>久留米市 (402036)</t>
  </si>
  <si>
    <t>南国市 (392049)</t>
  </si>
  <si>
    <t>八幡浜市 (382043)</t>
  </si>
  <si>
    <t>善通寺市 (372048)</t>
  </si>
  <si>
    <t>阿南市 (362042)</t>
  </si>
  <si>
    <t>萩市 (352047)</t>
  </si>
  <si>
    <t>三原市 (342041)</t>
  </si>
  <si>
    <t>玉野市 (332046)</t>
  </si>
  <si>
    <t>益田市 (322041)</t>
  </si>
  <si>
    <t>境港市 (312045)</t>
  </si>
  <si>
    <t>有田市 (302040)</t>
  </si>
  <si>
    <t>天理市 (292044)</t>
  </si>
  <si>
    <t>明石市 (282031)</t>
  </si>
  <si>
    <t>豊中市 (272035)</t>
  </si>
  <si>
    <t>綾部市 (262030)</t>
  </si>
  <si>
    <t>近江八幡市 (252042)</t>
  </si>
  <si>
    <t>松阪市 (242047)</t>
  </si>
  <si>
    <t>一宮市 (232033)</t>
  </si>
  <si>
    <t>熱海市 (222054)</t>
  </si>
  <si>
    <t>多治見市 (212041)</t>
  </si>
  <si>
    <t>岡谷市 (202045)</t>
  </si>
  <si>
    <t>山梨市 (192058)</t>
  </si>
  <si>
    <t>大野市 (182052)</t>
  </si>
  <si>
    <t>輪島市 (172049)</t>
  </si>
  <si>
    <t>氷見市 (162051)</t>
  </si>
  <si>
    <t>柏崎市 (152056)</t>
  </si>
  <si>
    <t>横須賀市 (142018)</t>
  </si>
  <si>
    <t>新宿区 (131041)</t>
  </si>
  <si>
    <t>船橋市 (122041)</t>
  </si>
  <si>
    <t>川口市 (112038)</t>
  </si>
  <si>
    <t>伊勢崎市 (102041)</t>
  </si>
  <si>
    <t>佐野市 (092045)</t>
  </si>
  <si>
    <t>古河市 (082040)</t>
  </si>
  <si>
    <t>いわき市 (072044)</t>
  </si>
  <si>
    <t>酒田市 (062049)</t>
  </si>
  <si>
    <t>大館市 (052043)</t>
  </si>
  <si>
    <t>気仙沼市 (042056)</t>
  </si>
  <si>
    <t>花巻市 (032051)</t>
  </si>
  <si>
    <t>黒石市 (022047)</t>
  </si>
  <si>
    <t>旭川市 (012041)</t>
  </si>
  <si>
    <t>石垣市 (472077)</t>
  </si>
  <si>
    <t>枕崎市 (462047)</t>
  </si>
  <si>
    <t>延岡市 (452033)</t>
  </si>
  <si>
    <t>中津市 (442038)</t>
  </si>
  <si>
    <t>人吉市 (432032)</t>
  </si>
  <si>
    <t>島原市 (422037)</t>
  </si>
  <si>
    <t>鳥栖市 (412031)</t>
  </si>
  <si>
    <t>大牟田市 (402028)</t>
  </si>
  <si>
    <t>安芸市 (392031)</t>
  </si>
  <si>
    <t>宇和島市 (382035)</t>
  </si>
  <si>
    <t>坂出市 (372030)</t>
  </si>
  <si>
    <t>小松島市 (362034)</t>
  </si>
  <si>
    <t>山口市 (352039)</t>
  </si>
  <si>
    <t>竹原市 (342033)</t>
  </si>
  <si>
    <t>津山市 (332038)</t>
  </si>
  <si>
    <t>出雲市 (322032)</t>
  </si>
  <si>
    <t>倉吉市 (312037)</t>
  </si>
  <si>
    <t>橋本市 (302031)</t>
  </si>
  <si>
    <t>大和郡山市 (292036)</t>
  </si>
  <si>
    <t>尼崎市 (282022)</t>
  </si>
  <si>
    <t>岸和田市 (272027)</t>
  </si>
  <si>
    <t>舞鶴市 (262021)</t>
  </si>
  <si>
    <t>長浜市 (252034)</t>
  </si>
  <si>
    <t>伊勢市 (242039)</t>
  </si>
  <si>
    <t>岡崎市 (232025)</t>
  </si>
  <si>
    <t>沼津市 (222038)</t>
  </si>
  <si>
    <t>高山市 (212032)</t>
  </si>
  <si>
    <t>上田市 (202037)</t>
  </si>
  <si>
    <t>都留市 (192040)</t>
  </si>
  <si>
    <t>小浜市 (182044)</t>
  </si>
  <si>
    <t>小松市 (172031)</t>
  </si>
  <si>
    <t>魚津市 (162043)</t>
  </si>
  <si>
    <t>三条市 (152048)</t>
  </si>
  <si>
    <t>相模原市 (141500)</t>
  </si>
  <si>
    <t>港区 (131032)</t>
  </si>
  <si>
    <t>市川市 (122033)</t>
  </si>
  <si>
    <t>熊谷市 (112020)</t>
  </si>
  <si>
    <t>桐生市 (102032)</t>
  </si>
  <si>
    <t>栃木市 (092037)</t>
  </si>
  <si>
    <t>土浦市 (082031)</t>
  </si>
  <si>
    <t>郡山市 (072036)</t>
  </si>
  <si>
    <t>鶴岡市 (062031)</t>
  </si>
  <si>
    <t>横手市 (052035)</t>
  </si>
  <si>
    <t>塩竈市 (042030)</t>
  </si>
  <si>
    <t>大船渡市 (032034)</t>
  </si>
  <si>
    <t>八戸市 (022039)</t>
  </si>
  <si>
    <t>小樽市 (012033)</t>
  </si>
  <si>
    <t>宜野湾市 (472051)</t>
  </si>
  <si>
    <t>鹿屋市 (462039)</t>
  </si>
  <si>
    <t>都城市 (452025)</t>
  </si>
  <si>
    <t>別府市 (442020)</t>
  </si>
  <si>
    <t>八代市 (432024)</t>
  </si>
  <si>
    <t>佐世保市 (422029)</t>
  </si>
  <si>
    <t>唐津市 (412023)</t>
  </si>
  <si>
    <t>福岡市 (401307)</t>
  </si>
  <si>
    <t>室戸市 (392022)</t>
  </si>
  <si>
    <t>今治市 (382027)</t>
  </si>
  <si>
    <t>丸亀市 (372021)</t>
  </si>
  <si>
    <t>鳴門市 (362026)</t>
  </si>
  <si>
    <t>宇部市 (352021)</t>
  </si>
  <si>
    <t>呉市 (342025)</t>
  </si>
  <si>
    <t>倉敷市 (332020)</t>
  </si>
  <si>
    <t>浜田市 (322024)</t>
  </si>
  <si>
    <t>米子市 (312029)</t>
  </si>
  <si>
    <t>海南市 (302023)</t>
  </si>
  <si>
    <t>大和高田市 (292028)</t>
  </si>
  <si>
    <t>姫路市 (282014)</t>
  </si>
  <si>
    <t>堺市 (271403)</t>
  </si>
  <si>
    <t>福知山市 (262013)</t>
  </si>
  <si>
    <t>彦根市 (252026)</t>
  </si>
  <si>
    <t>四日市市 (242021)</t>
  </si>
  <si>
    <t>豊橋市 (232017)</t>
  </si>
  <si>
    <t>浜松市 (221309)</t>
  </si>
  <si>
    <t>大垣市 (212024)</t>
  </si>
  <si>
    <t>松本市 (202029)</t>
  </si>
  <si>
    <t>富士吉田市 (192023)</t>
  </si>
  <si>
    <t>敦賀市 (182028)</t>
  </si>
  <si>
    <t>七尾市 (172022)</t>
  </si>
  <si>
    <t>高岡市 (162027)</t>
  </si>
  <si>
    <t>長岡市 (152021)</t>
  </si>
  <si>
    <t>川崎市 (141305)</t>
  </si>
  <si>
    <t>中央区 (131024)</t>
  </si>
  <si>
    <t>銚子市 (122025)</t>
  </si>
  <si>
    <t>川越市 (112011)</t>
  </si>
  <si>
    <t>高崎市 (102024)</t>
  </si>
  <si>
    <t>足利市 (092029)</t>
  </si>
  <si>
    <t>日立市 (082023)</t>
  </si>
  <si>
    <t>会津若松市 (072028)</t>
  </si>
  <si>
    <t>米沢市 (062022)</t>
  </si>
  <si>
    <t>能代市 (052027)</t>
  </si>
  <si>
    <t>石巻市 (042021)</t>
  </si>
  <si>
    <t>宮古市 (032026)</t>
  </si>
  <si>
    <t>弘前市 (022021)</t>
  </si>
  <si>
    <t>函館市 (012025)</t>
  </si>
  <si>
    <t>那覇市 (472018)</t>
  </si>
  <si>
    <t>鹿児島市 (462012)</t>
  </si>
  <si>
    <t>宮崎市 (452017)</t>
  </si>
  <si>
    <t>大分市 (442011)</t>
  </si>
  <si>
    <t>熊本市 (431001)</t>
  </si>
  <si>
    <t>長崎市 (422011)</t>
  </si>
  <si>
    <t>佐賀市 (412015)</t>
  </si>
  <si>
    <t>北九州市 (401005)</t>
  </si>
  <si>
    <t>高知市 (392014)</t>
  </si>
  <si>
    <t>松山市 (382019)</t>
  </si>
  <si>
    <t>高松市 (372013)</t>
  </si>
  <si>
    <t>徳島市 (362018)</t>
  </si>
  <si>
    <t>下関市 (352012)</t>
  </si>
  <si>
    <t>広島市 (341002)</t>
  </si>
  <si>
    <t>岡山市 (331007)</t>
  </si>
  <si>
    <t>松江市 (322016)</t>
  </si>
  <si>
    <t>鳥取市 (312011)</t>
  </si>
  <si>
    <t>和歌山市 (302015)</t>
  </si>
  <si>
    <t>奈良市 (292010)</t>
  </si>
  <si>
    <t>神戸市 (281000)</t>
  </si>
  <si>
    <t>大阪市 (271004)</t>
  </si>
  <si>
    <t>京都市 (261009)</t>
  </si>
  <si>
    <t>大津市 (252018)</t>
  </si>
  <si>
    <t>津市 (242012)</t>
  </si>
  <si>
    <t>名古屋市 (231002)</t>
  </si>
  <si>
    <t>静岡市 (221007)</t>
  </si>
  <si>
    <t>岐阜市 (212016)</t>
  </si>
  <si>
    <t>長野市 (202011)</t>
  </si>
  <si>
    <t>甲府市 (192015)</t>
  </si>
  <si>
    <t>福井市 (182010)</t>
  </si>
  <si>
    <t>金沢市 (172014)</t>
  </si>
  <si>
    <t>富山市 (162019)</t>
  </si>
  <si>
    <t>新潟市 (151009)</t>
  </si>
  <si>
    <t>横浜市 (141003)</t>
  </si>
  <si>
    <t>千代田区 (131016)</t>
  </si>
  <si>
    <t>千葉市 (121002)</t>
  </si>
  <si>
    <t>さいたま市 (111007)</t>
  </si>
  <si>
    <t>前橋市 (102016)</t>
  </si>
  <si>
    <t>宇都宮市 (092011)</t>
  </si>
  <si>
    <t>水戸市 (082015)</t>
  </si>
  <si>
    <t>福島市 (072010)</t>
  </si>
  <si>
    <t>山形市 (062014)</t>
  </si>
  <si>
    <t>秋田市 (052019)</t>
  </si>
  <si>
    <t>仙台市 (041009)</t>
  </si>
  <si>
    <t>盛岡市 (032018)</t>
  </si>
  <si>
    <t>青森市 (022012)</t>
  </si>
  <si>
    <t>札幌市 (011002)</t>
  </si>
  <si>
    <t>2．都道府県を選択後、選択</t>
    <rPh sb="2" eb="6">
      <t>トドウフケン</t>
    </rPh>
    <rPh sb="7" eb="9">
      <t>センタク</t>
    </rPh>
    <rPh sb="9" eb="10">
      <t>ゴ</t>
    </rPh>
    <rPh sb="11" eb="13">
      <t>センタク</t>
    </rPh>
    <phoneticPr fontId="8"/>
  </si>
  <si>
    <t>1．リストから選択</t>
    <rPh sb="7" eb="9">
      <t>センタク</t>
    </rPh>
    <phoneticPr fontId="8"/>
  </si>
  <si>
    <t>丹波篠山市 (282219)</t>
  </si>
  <si>
    <t>那珂川市 (402311)</t>
  </si>
  <si>
    <t xml:space="preserve">都道府県 </t>
    <rPh sb="0" eb="4">
      <t>トドウフケン</t>
    </rPh>
    <phoneticPr fontId="4"/>
  </si>
  <si>
    <t>市区町村</t>
    <rPh sb="0" eb="4">
      <t>シクチョウソン</t>
    </rPh>
    <phoneticPr fontId="4"/>
  </si>
  <si>
    <t>①</t>
    <phoneticPr fontId="4"/>
  </si>
  <si>
    <t>当別町 (013030)</t>
  </si>
  <si>
    <t>新篠津村 (013048)</t>
  </si>
  <si>
    <t>松前町 (013315)</t>
  </si>
  <si>
    <t>福島町 (013323)</t>
  </si>
  <si>
    <t>知内町 (013331)</t>
  </si>
  <si>
    <t>木古内町 (013340)</t>
  </si>
  <si>
    <t>七飯町 (013374)</t>
  </si>
  <si>
    <t>鹿部町 (013439)</t>
  </si>
  <si>
    <t>森町 (013455)</t>
  </si>
  <si>
    <t>八雲町 (013463)</t>
  </si>
  <si>
    <t>長万部町 (013471)</t>
  </si>
  <si>
    <t>江差町 (013617)</t>
  </si>
  <si>
    <t>上ノ国町 (013625)</t>
  </si>
  <si>
    <t>厚沢部町 (013633)</t>
  </si>
  <si>
    <t>乙部町 (013641)</t>
  </si>
  <si>
    <t>奥尻町 (013676)</t>
  </si>
  <si>
    <t>今金町 (013706)</t>
  </si>
  <si>
    <t>せたな町 (013714)</t>
  </si>
  <si>
    <t>島牧村 (013919)</t>
  </si>
  <si>
    <t>寿都町 (013927)</t>
  </si>
  <si>
    <t>黒松内町 (013935)</t>
  </si>
  <si>
    <t>蘭越町 (013943)</t>
  </si>
  <si>
    <t>ニセコ町 (013951)</t>
  </si>
  <si>
    <t>真狩村 (013960)</t>
  </si>
  <si>
    <t>留寿都村 (013978)</t>
  </si>
  <si>
    <t>喜茂別町 (013986)</t>
  </si>
  <si>
    <t>京極町 (013994)</t>
  </si>
  <si>
    <t>倶知安町 (014001)</t>
  </si>
  <si>
    <t>共和町 (014010)</t>
  </si>
  <si>
    <t>岩内町 (014028)</t>
  </si>
  <si>
    <t>泊村 (014036)</t>
  </si>
  <si>
    <t>神恵内村 (014044)</t>
  </si>
  <si>
    <t>積丹町 (014052)</t>
  </si>
  <si>
    <t>古平町 (014061)</t>
  </si>
  <si>
    <t>仁木町 (014079)</t>
  </si>
  <si>
    <t>余市町 (014087)</t>
  </si>
  <si>
    <t>赤井川村 (014095)</t>
  </si>
  <si>
    <t>南幌町 (014231)</t>
  </si>
  <si>
    <t>奈井江町 (014249)</t>
  </si>
  <si>
    <t>上砂川町 (014257)</t>
  </si>
  <si>
    <t>由仁町 (014273)</t>
  </si>
  <si>
    <t>長沼町 (014281)</t>
  </si>
  <si>
    <t>栗山町 (014290)</t>
  </si>
  <si>
    <t>月形町 (014303)</t>
  </si>
  <si>
    <t>浦臼町 (014311)</t>
  </si>
  <si>
    <t>新十津川町 (014320)</t>
  </si>
  <si>
    <t>妹背牛町 (014338)</t>
  </si>
  <si>
    <t>秩父別町 (014346)</t>
  </si>
  <si>
    <t>雨竜町 (014362)</t>
  </si>
  <si>
    <t>北竜町 (014371)</t>
  </si>
  <si>
    <t>沼田町 (014389)</t>
  </si>
  <si>
    <t>鷹栖町 (014524)</t>
  </si>
  <si>
    <t>東神楽町 (014532)</t>
  </si>
  <si>
    <t>当麻町 (014541)</t>
  </si>
  <si>
    <t>比布町 (014559)</t>
  </si>
  <si>
    <t>愛別町 (014567)</t>
  </si>
  <si>
    <t>上川町 (014575)</t>
  </si>
  <si>
    <t>東川町 (014583)</t>
  </si>
  <si>
    <t>美瑛町 (014591)</t>
  </si>
  <si>
    <t>上富良野町 (014605)</t>
  </si>
  <si>
    <t>中富良野町 (014613)</t>
  </si>
  <si>
    <t>南富良野町 (014621)</t>
  </si>
  <si>
    <t>占冠村 (014630)</t>
  </si>
  <si>
    <t>和寒町 (014648)</t>
  </si>
  <si>
    <t>剣淵町 (014656)</t>
  </si>
  <si>
    <t>下川町 (014681)</t>
  </si>
  <si>
    <t>美深町 (014699)</t>
  </si>
  <si>
    <t>音威子府村 (014702)</t>
  </si>
  <si>
    <t>中川町 (014711)</t>
  </si>
  <si>
    <t>幌加内町 (014729)</t>
  </si>
  <si>
    <t>増毛町 (014818)</t>
  </si>
  <si>
    <t>小平町 (014826)</t>
  </si>
  <si>
    <t>苫前町 (014834)</t>
  </si>
  <si>
    <t>羽幌町 (014842)</t>
  </si>
  <si>
    <t>初山別村 (014851)</t>
  </si>
  <si>
    <t>遠別町 (014869)</t>
  </si>
  <si>
    <t>天塩町 (014877)</t>
  </si>
  <si>
    <t>猿払村 (015113)</t>
  </si>
  <si>
    <t>浜頓別町 (015121)</t>
  </si>
  <si>
    <t>中頓別町 (015130)</t>
  </si>
  <si>
    <t>枝幸町 (015148)</t>
  </si>
  <si>
    <t>豊富町 (015164)</t>
  </si>
  <si>
    <t>礼文町 (015172)</t>
  </si>
  <si>
    <t>利尻町 (015181)</t>
  </si>
  <si>
    <t>利尻富士町 (015199)</t>
  </si>
  <si>
    <t>幌延町 (015202)</t>
  </si>
  <si>
    <t>美幌町 (015431)</t>
  </si>
  <si>
    <t>津別町 (015440)</t>
  </si>
  <si>
    <t>斜里町 (015458)</t>
  </si>
  <si>
    <t>清里町 (015466)</t>
  </si>
  <si>
    <t>小清水町 (015474)</t>
  </si>
  <si>
    <t>訓子府町 (015491)</t>
  </si>
  <si>
    <t>置戸町 (015504)</t>
  </si>
  <si>
    <t>佐呂間町 (015521)</t>
  </si>
  <si>
    <t>遠軽町 (015555)</t>
  </si>
  <si>
    <t>湧別町 (015598)</t>
  </si>
  <si>
    <t>滝上町 (015601)</t>
  </si>
  <si>
    <t>興部町 (015610)</t>
  </si>
  <si>
    <t>西興部村 (015628)</t>
  </si>
  <si>
    <t>雄武町 (015636)</t>
  </si>
  <si>
    <t>大空町 (015644)</t>
  </si>
  <si>
    <t>豊浦町 (015717)</t>
  </si>
  <si>
    <t>壮瞥町 (015750)</t>
  </si>
  <si>
    <t>白老町 (015784)</t>
  </si>
  <si>
    <t>厚真町 (015814)</t>
  </si>
  <si>
    <t>洞爺湖町 (015849)</t>
  </si>
  <si>
    <t>安平町 (015857)</t>
  </si>
  <si>
    <t>むかわ町 (015865)</t>
  </si>
  <si>
    <t>日高町 (016012)</t>
  </si>
  <si>
    <t>平取町 (016021)</t>
  </si>
  <si>
    <t>新冠町 (016047)</t>
  </si>
  <si>
    <t>浦河町 (016071)</t>
  </si>
  <si>
    <t>様似町 (016080)</t>
  </si>
  <si>
    <t>えりも町 (016098)</t>
  </si>
  <si>
    <t>新ひだか町 (016101)</t>
  </si>
  <si>
    <t>音更町 (016314)</t>
  </si>
  <si>
    <t>士幌町 (016322)</t>
  </si>
  <si>
    <t>上士幌町 (016331)</t>
  </si>
  <si>
    <t>鹿追町 (016349)</t>
  </si>
  <si>
    <t>新得町 (016357)</t>
  </si>
  <si>
    <t>清水町 (016365)</t>
  </si>
  <si>
    <t>芽室町 (016373)</t>
  </si>
  <si>
    <t>中札内村 (016381)</t>
  </si>
  <si>
    <t>更別村 (016390)</t>
  </si>
  <si>
    <t>大樹町 (016411)</t>
  </si>
  <si>
    <t>広尾町 (016420)</t>
  </si>
  <si>
    <t>幕別町 (016438)</t>
  </si>
  <si>
    <t>池田町 (016446)</t>
  </si>
  <si>
    <t>豊頃町 (016454)</t>
  </si>
  <si>
    <t>本別町 (016462)</t>
  </si>
  <si>
    <t>足寄町 (016471)</t>
  </si>
  <si>
    <t>陸別町 (016489)</t>
  </si>
  <si>
    <t>浦幌町 (016497)</t>
  </si>
  <si>
    <t>釧路町 (016616)</t>
  </si>
  <si>
    <t>厚岸町 (016624)</t>
  </si>
  <si>
    <t>浜中町 (016632)</t>
  </si>
  <si>
    <t>標茶町 (016641)</t>
  </si>
  <si>
    <t>弟子屈町 (016659)</t>
  </si>
  <si>
    <t>鶴居村 (016675)</t>
  </si>
  <si>
    <t>白糠町 (016683)</t>
  </si>
  <si>
    <t>別海町 (016918)</t>
  </si>
  <si>
    <t>中標津町 (016926)</t>
  </si>
  <si>
    <t>標津町 (016934)</t>
  </si>
  <si>
    <t>羅臼町 (016942)</t>
  </si>
  <si>
    <t>色丹村 (016951)</t>
  </si>
  <si>
    <t>泊村 (016969)</t>
  </si>
  <si>
    <t>留夜別村 (016977)</t>
  </si>
  <si>
    <t>留別村 (016985)</t>
  </si>
  <si>
    <t>紗那村 (016993)</t>
  </si>
  <si>
    <t>蘂取村 (017001)</t>
  </si>
  <si>
    <t>平内町 (023019)</t>
  </si>
  <si>
    <t>今別町 (023035)</t>
  </si>
  <si>
    <t>蓬田村 (023043)</t>
  </si>
  <si>
    <t>外ヶ浜町 (023078)</t>
  </si>
  <si>
    <t>鰺ヶ沢町 (023213)</t>
  </si>
  <si>
    <t>深浦町 (023230)</t>
  </si>
  <si>
    <t>西目屋村 (023434)</t>
  </si>
  <si>
    <t>藤崎町 (023612)</t>
  </si>
  <si>
    <t>大鰐町 (023621)</t>
  </si>
  <si>
    <t>田舎館村 (023671)</t>
  </si>
  <si>
    <t>板柳町 (023817)</t>
  </si>
  <si>
    <t>鶴田町 (023841)</t>
  </si>
  <si>
    <t>中泊町 (023876)</t>
  </si>
  <si>
    <t>野辺地町 (024015)</t>
  </si>
  <si>
    <t>七戸町 (024023)</t>
  </si>
  <si>
    <t>六戸町 (024058)</t>
  </si>
  <si>
    <t>横浜町 (024066)</t>
  </si>
  <si>
    <t>東北町 (024082)</t>
  </si>
  <si>
    <t>六ヶ所村 (024112)</t>
  </si>
  <si>
    <t>おいらせ町 (024121)</t>
  </si>
  <si>
    <t>大間町 (024236)</t>
  </si>
  <si>
    <t>東通村 (024244)</t>
  </si>
  <si>
    <t>風間浦村 (024252)</t>
  </si>
  <si>
    <t>佐井村 (024261)</t>
  </si>
  <si>
    <t>三戸町 (024414)</t>
  </si>
  <si>
    <t>五戸町 (024422)</t>
  </si>
  <si>
    <t>田子町 (024431)</t>
  </si>
  <si>
    <t>南部町 (024457)</t>
  </si>
  <si>
    <t>階上町 (024465)</t>
  </si>
  <si>
    <t>新郷村 (024503)</t>
  </si>
  <si>
    <t>雫石町 (033014)</t>
  </si>
  <si>
    <t>葛巻町 (033022)</t>
  </si>
  <si>
    <t>岩手町 (033031)</t>
  </si>
  <si>
    <t>紫波町 (033219)</t>
  </si>
  <si>
    <t>矢巾町 (033227)</t>
  </si>
  <si>
    <t>西和賀町 (033669)</t>
  </si>
  <si>
    <t>金ケ崎町 (033812)</t>
  </si>
  <si>
    <t>平泉町 (034029)</t>
  </si>
  <si>
    <t>住田町 (034410)</t>
  </si>
  <si>
    <t>大槌町 (034614)</t>
  </si>
  <si>
    <t>山田町 (034827)</t>
  </si>
  <si>
    <t>岩泉町 (034835)</t>
  </si>
  <si>
    <t>田野畑村 (034843)</t>
  </si>
  <si>
    <t>普代村 (034851)</t>
  </si>
  <si>
    <t>軽米町 (035017)</t>
  </si>
  <si>
    <t>野田村 (035033)</t>
  </si>
  <si>
    <t>九戸村 (035068)</t>
  </si>
  <si>
    <t>洋野町 (035076)</t>
  </si>
  <si>
    <t>一戸町 (035246)</t>
  </si>
  <si>
    <t>蔵王町 (043010)</t>
  </si>
  <si>
    <t>七ヶ宿町 (043028)</t>
  </si>
  <si>
    <t>大河原町 (043214)</t>
  </si>
  <si>
    <t>村田町 (043222)</t>
  </si>
  <si>
    <t>柴田町 (043231)</t>
  </si>
  <si>
    <t>川崎町 (043249)</t>
  </si>
  <si>
    <t>丸森町 (043419)</t>
  </si>
  <si>
    <t>亘理町 (043613)</t>
  </si>
  <si>
    <t>山元町 (043621)</t>
  </si>
  <si>
    <t>松島町 (044016)</t>
  </si>
  <si>
    <t>七ヶ浜町 (044041)</t>
  </si>
  <si>
    <t>利府町 (044067)</t>
  </si>
  <si>
    <t>大和町 (044211)</t>
  </si>
  <si>
    <t>大郷町 (044229)</t>
  </si>
  <si>
    <t>大衡村 (044245)</t>
  </si>
  <si>
    <t>色麻町 (044440)</t>
  </si>
  <si>
    <t>加美町 (044458)</t>
  </si>
  <si>
    <t>涌谷町 (045012)</t>
  </si>
  <si>
    <t>美里町 (045055)</t>
  </si>
  <si>
    <t>女川町 (045811)</t>
  </si>
  <si>
    <t>南三陸町 (046060)</t>
  </si>
  <si>
    <t>小坂町 (053031)</t>
  </si>
  <si>
    <t>上小阿仁村 (053279)</t>
  </si>
  <si>
    <t>藤里町 (053465)</t>
  </si>
  <si>
    <t>三種町 (053481)</t>
  </si>
  <si>
    <t>八峰町 (053490)</t>
  </si>
  <si>
    <t>五城目町 (053619)</t>
  </si>
  <si>
    <t>八郎潟町 (053635)</t>
  </si>
  <si>
    <t>井川町 (053660)</t>
  </si>
  <si>
    <t>大潟村 (053686)</t>
  </si>
  <si>
    <t>美郷町 (054348)</t>
  </si>
  <si>
    <t>羽後町 (054631)</t>
  </si>
  <si>
    <t>東成瀬村 (054640)</t>
  </si>
  <si>
    <t>山辺町 (063011)</t>
  </si>
  <si>
    <t>中山町 (063029)</t>
  </si>
  <si>
    <t>河北町 (063215)</t>
  </si>
  <si>
    <t>西川町 (063223)</t>
  </si>
  <si>
    <t>朝日町 (063231)</t>
  </si>
  <si>
    <t>大江町 (063240)</t>
  </si>
  <si>
    <t>大石田町 (063410)</t>
  </si>
  <si>
    <t>金山町 (063614)</t>
  </si>
  <si>
    <t>最上町 (063622)</t>
  </si>
  <si>
    <t>舟形町 (063631)</t>
  </si>
  <si>
    <t>真室川町 (063649)</t>
  </si>
  <si>
    <t>大蔵村 (063657)</t>
  </si>
  <si>
    <t>鮭川村 (063665)</t>
  </si>
  <si>
    <t>戸沢村 (063673)</t>
  </si>
  <si>
    <t>高畠町 (063819)</t>
  </si>
  <si>
    <t>川西町 (063827)</t>
  </si>
  <si>
    <t>小国町 (064017)</t>
  </si>
  <si>
    <t>白鷹町 (064025)</t>
  </si>
  <si>
    <t>飯豊町 (064033)</t>
  </si>
  <si>
    <t>三川町 (064262)</t>
  </si>
  <si>
    <t>庄内町 (064289)</t>
  </si>
  <si>
    <t>遊佐町 (064611)</t>
  </si>
  <si>
    <t>桑折町 (073016)</t>
  </si>
  <si>
    <t>国見町 (073032)</t>
  </si>
  <si>
    <t>川俣町 (073083)</t>
  </si>
  <si>
    <t>大玉村 (073229)</t>
  </si>
  <si>
    <t>鏡石町 (073423)</t>
  </si>
  <si>
    <t>天栄村 (073440)</t>
  </si>
  <si>
    <t>下郷町 (073628)</t>
  </si>
  <si>
    <t>檜枝岐村 (073644)</t>
  </si>
  <si>
    <t>只見町 (073679)</t>
  </si>
  <si>
    <t>南会津町 (073687)</t>
  </si>
  <si>
    <t>北塩原村 (074021)</t>
  </si>
  <si>
    <t>西会津町 (074055)</t>
  </si>
  <si>
    <t>磐梯町 (074071)</t>
  </si>
  <si>
    <t>猪苗代町 (074080)</t>
  </si>
  <si>
    <t>会津坂下町 (074217)</t>
  </si>
  <si>
    <t>湯川村 (074225)</t>
  </si>
  <si>
    <t>柳津町 (074233)</t>
  </si>
  <si>
    <t>三島町 (074446)</t>
  </si>
  <si>
    <t>金山町 (074454)</t>
  </si>
  <si>
    <t>昭和村 (074462)</t>
  </si>
  <si>
    <t>会津美里町 (074471)</t>
  </si>
  <si>
    <t>西郷村 (074616)</t>
  </si>
  <si>
    <t>泉崎村 (074641)</t>
  </si>
  <si>
    <t>中島村 (074659)</t>
  </si>
  <si>
    <t>矢吹町 (074667)</t>
  </si>
  <si>
    <t>棚倉町 (074811)</t>
  </si>
  <si>
    <t>矢祭町 (074829)</t>
  </si>
  <si>
    <t>塙町 (074837)</t>
  </si>
  <si>
    <t>鮫川村 (074845)</t>
  </si>
  <si>
    <t>石川町 (075019)</t>
  </si>
  <si>
    <t>玉川村 (075027)</t>
  </si>
  <si>
    <t>平田村 (075035)</t>
  </si>
  <si>
    <t>浅川町 (075043)</t>
  </si>
  <si>
    <t>古殿町 (075051)</t>
  </si>
  <si>
    <t>三春町 (075213)</t>
  </si>
  <si>
    <t>小野町 (075221)</t>
  </si>
  <si>
    <t>広野町 (075418)</t>
  </si>
  <si>
    <t>楢葉町 (075426)</t>
  </si>
  <si>
    <t>富岡町 (075434)</t>
  </si>
  <si>
    <t>川内村 (075442)</t>
  </si>
  <si>
    <t>大熊町 (075451)</t>
  </si>
  <si>
    <t>双葉町 (075469)</t>
  </si>
  <si>
    <t>浪江町 (075477)</t>
  </si>
  <si>
    <t>葛尾村 (075485)</t>
  </si>
  <si>
    <t>新地町 (075612)</t>
  </si>
  <si>
    <t>飯舘村 (075647)</t>
  </si>
  <si>
    <t>茨城町 (083020)</t>
  </si>
  <si>
    <t>大洗町 (083097)</t>
  </si>
  <si>
    <t>城里町 (083101)</t>
  </si>
  <si>
    <t>東海村 (083411)</t>
  </si>
  <si>
    <t>大子町 (083640)</t>
  </si>
  <si>
    <t>美浦村 (084425)</t>
  </si>
  <si>
    <t>阿見町 (084433)</t>
  </si>
  <si>
    <t>河内町 (084476)</t>
  </si>
  <si>
    <t>八千代町 (085219)</t>
  </si>
  <si>
    <t>五霞町 (085421)</t>
  </si>
  <si>
    <t>境町 (085464)</t>
  </si>
  <si>
    <t>利根町 (085642)</t>
  </si>
  <si>
    <t>上三川町 (093017)</t>
  </si>
  <si>
    <t>益子町 (093424)</t>
  </si>
  <si>
    <t>茂木町 (093432)</t>
  </si>
  <si>
    <t>市貝町 (093441)</t>
  </si>
  <si>
    <t>芳賀町 (093459)</t>
  </si>
  <si>
    <t>壬生町 (093611)</t>
  </si>
  <si>
    <t>野木町 (093645)</t>
  </si>
  <si>
    <t>塩谷町 (093840)</t>
  </si>
  <si>
    <t>高根沢町 (093866)</t>
  </si>
  <si>
    <t>那須町 (094072)</t>
  </si>
  <si>
    <t>那珂川町 (094111)</t>
  </si>
  <si>
    <t>榛東村 (103446)</t>
  </si>
  <si>
    <t>吉岡町 (103454)</t>
  </si>
  <si>
    <t>上野村 (103667)</t>
  </si>
  <si>
    <t>神流町 (103675)</t>
  </si>
  <si>
    <t>下仁田町 (103829)</t>
  </si>
  <si>
    <t>南牧村 (103837)</t>
  </si>
  <si>
    <t>甘楽町 (103845)</t>
  </si>
  <si>
    <t>中之条町 (104213)</t>
  </si>
  <si>
    <t>長野原町 (104248)</t>
  </si>
  <si>
    <t>嬬恋村 (104256)</t>
  </si>
  <si>
    <t>草津町 (104264)</t>
  </si>
  <si>
    <t>高山村 (104281)</t>
  </si>
  <si>
    <t>東吾妻町 (104299)</t>
  </si>
  <si>
    <t>片品村 (104434)</t>
  </si>
  <si>
    <t>川場村 (104442)</t>
  </si>
  <si>
    <t>昭和村 (104485)</t>
  </si>
  <si>
    <t>みなかみ町 (104493)</t>
  </si>
  <si>
    <t>玉村町 (104647)</t>
  </si>
  <si>
    <t>板倉町 (105210)</t>
  </si>
  <si>
    <t>明和町 (105228)</t>
  </si>
  <si>
    <t>千代田町 (105236)</t>
  </si>
  <si>
    <t>大泉町 (105244)</t>
  </si>
  <si>
    <t>邑楽町 (105252)</t>
  </si>
  <si>
    <t>伊奈町 (113018)</t>
  </si>
  <si>
    <t>三芳町 (113247)</t>
  </si>
  <si>
    <t>毛呂山町 (113263)</t>
  </si>
  <si>
    <t>越生町 (113271)</t>
  </si>
  <si>
    <t>滑川町 (113417)</t>
  </si>
  <si>
    <t>嵐山町 (113425)</t>
  </si>
  <si>
    <t>小川町 (113433)</t>
  </si>
  <si>
    <t>川島町 (113468)</t>
  </si>
  <si>
    <t>吉見町 (113476)</t>
  </si>
  <si>
    <t>鳩山町 (113484)</t>
  </si>
  <si>
    <t>ときがわ町 (113492)</t>
  </si>
  <si>
    <t>横瀬町 (113611)</t>
  </si>
  <si>
    <t>皆野町 (113620)</t>
  </si>
  <si>
    <t>長瀞町 (113638)</t>
  </si>
  <si>
    <t>小鹿野町 (113654)</t>
  </si>
  <si>
    <t>東秩父村 (113697)</t>
  </si>
  <si>
    <t>美里町 (113816)</t>
  </si>
  <si>
    <t>神川町 (113832)</t>
  </si>
  <si>
    <t>上里町 (113859)</t>
  </si>
  <si>
    <t>寄居町 (114081)</t>
  </si>
  <si>
    <t>宮代町 (114421)</t>
  </si>
  <si>
    <t>杉戸町 (114642)</t>
  </si>
  <si>
    <t>松伏町 (114651)</t>
  </si>
  <si>
    <t>酒々井町 (123226)</t>
  </si>
  <si>
    <t>栄町 (123293)</t>
  </si>
  <si>
    <t>神崎町 (123421)</t>
  </si>
  <si>
    <t>多古町 (123471)</t>
  </si>
  <si>
    <t>東庄町 (123498)</t>
  </si>
  <si>
    <t>九十九里町 (124036)</t>
  </si>
  <si>
    <t>芝山町 (124095)</t>
  </si>
  <si>
    <t>横芝光町 (124109)</t>
  </si>
  <si>
    <t>一宮町 (124214)</t>
  </si>
  <si>
    <t>睦沢町 (124222)</t>
  </si>
  <si>
    <t>長生村 (124231)</t>
  </si>
  <si>
    <t>白子町 (124249)</t>
  </si>
  <si>
    <t>長柄町 (124265)</t>
  </si>
  <si>
    <t>長南町 (124273)</t>
  </si>
  <si>
    <t>大多喜町 (124419)</t>
  </si>
  <si>
    <t>御宿町 (124435)</t>
  </si>
  <si>
    <t>鋸南町 (124630)</t>
  </si>
  <si>
    <t>瑞穂町 (133035)</t>
  </si>
  <si>
    <t>日の出町 (133051)</t>
  </si>
  <si>
    <t>檜原村 (133078)</t>
  </si>
  <si>
    <t>奥多摩町 (133086)</t>
  </si>
  <si>
    <t>大島町 (133612)</t>
  </si>
  <si>
    <t>利島村 (133621)</t>
  </si>
  <si>
    <t>新島村 (133639)</t>
  </si>
  <si>
    <t>神津島村 (133647)</t>
  </si>
  <si>
    <t>三宅村 (133817)</t>
  </si>
  <si>
    <t>御蔵島村 (133825)</t>
  </si>
  <si>
    <t>八丈町 (134015)</t>
  </si>
  <si>
    <t>青ヶ島村 (134023)</t>
  </si>
  <si>
    <t>小笠原村 (134210)</t>
  </si>
  <si>
    <t>葉山町 (143014)</t>
  </si>
  <si>
    <t>寒川町 (143219)</t>
  </si>
  <si>
    <t>大磯町 (143413)</t>
  </si>
  <si>
    <t>二宮町 (143421)</t>
  </si>
  <si>
    <t>中井町 (143618)</t>
  </si>
  <si>
    <t>大井町 (143626)</t>
  </si>
  <si>
    <t>松田町 (143634)</t>
  </si>
  <si>
    <t>山北町 (143642)</t>
  </si>
  <si>
    <t>開成町 (143669)</t>
  </si>
  <si>
    <t>箱根町 (143821)</t>
  </si>
  <si>
    <t>真鶴町 (143839)</t>
  </si>
  <si>
    <t>湯河原町 (143847)</t>
  </si>
  <si>
    <t>愛川町 (144011)</t>
  </si>
  <si>
    <t>清川村 (144029)</t>
  </si>
  <si>
    <t>聖籠町 (153079)</t>
  </si>
  <si>
    <t>弥彦村 (153427)</t>
  </si>
  <si>
    <t>田上町 (153613)</t>
  </si>
  <si>
    <t>阿賀町 (153851)</t>
  </si>
  <si>
    <t>出雲崎町 (154059)</t>
  </si>
  <si>
    <t>湯沢町 (154610)</t>
  </si>
  <si>
    <t>津南町 (154822)</t>
  </si>
  <si>
    <t>刈羽村 (155047)</t>
  </si>
  <si>
    <t>関川村 (155811)</t>
  </si>
  <si>
    <t>粟島浦村 (155861)</t>
  </si>
  <si>
    <t>舟橋村 (163210)</t>
  </si>
  <si>
    <t>上市町 (163228)</t>
  </si>
  <si>
    <t>立山町 (163236)</t>
  </si>
  <si>
    <t>入善町 (163422)</t>
  </si>
  <si>
    <t>朝日町 (163431)</t>
  </si>
  <si>
    <t>川北町 (173240)</t>
  </si>
  <si>
    <t>津幡町 (173614)</t>
  </si>
  <si>
    <t>内灘町 (173657)</t>
  </si>
  <si>
    <t>志賀町 (173843)</t>
  </si>
  <si>
    <t>宝達志水町 (173860)</t>
  </si>
  <si>
    <t>中能登町 (174076)</t>
  </si>
  <si>
    <t>穴水町 (174611)</t>
  </si>
  <si>
    <t>能登町 (174637)</t>
  </si>
  <si>
    <t>永平寺町 (183229)</t>
  </si>
  <si>
    <t>池田町 (183822)</t>
  </si>
  <si>
    <t>南越前町 (184047)</t>
  </si>
  <si>
    <t>越前町 (184233)</t>
  </si>
  <si>
    <t>美浜町 (184420)</t>
  </si>
  <si>
    <t>高浜町 (184811)</t>
  </si>
  <si>
    <t>おおい町 (184837)</t>
  </si>
  <si>
    <t>若狭町 (185019)</t>
  </si>
  <si>
    <t>市川三郷町 (193461)</t>
  </si>
  <si>
    <t>早川町 (193640)</t>
  </si>
  <si>
    <t>身延町 (193658)</t>
  </si>
  <si>
    <t>南部町 (193666)</t>
  </si>
  <si>
    <t>富士川町 (193682)</t>
  </si>
  <si>
    <t>昭和町 (193844)</t>
  </si>
  <si>
    <t>道志村 (194221)</t>
  </si>
  <si>
    <t>西桂町 (194239)</t>
  </si>
  <si>
    <t>忍野村 (194247)</t>
  </si>
  <si>
    <t>山中湖村 (194255)</t>
  </si>
  <si>
    <t>鳴沢村 (194298)</t>
  </si>
  <si>
    <t>富士河口湖町 (194301)</t>
  </si>
  <si>
    <t>小菅村 (194425)</t>
  </si>
  <si>
    <t>丹波山村 (194433)</t>
  </si>
  <si>
    <t>小海町 (203033)</t>
  </si>
  <si>
    <t>川上村 (203041)</t>
  </si>
  <si>
    <t>南牧村 (203050)</t>
  </si>
  <si>
    <t>南相木村 (203068)</t>
  </si>
  <si>
    <t>北相木村 (203076)</t>
  </si>
  <si>
    <t>佐久穂町 (203092)</t>
  </si>
  <si>
    <t>軽井沢町 (203211)</t>
  </si>
  <si>
    <t>御代田町 (203238)</t>
  </si>
  <si>
    <t>立科町 (203246)</t>
  </si>
  <si>
    <t>青木村 (203491)</t>
  </si>
  <si>
    <t>長和町 (203505)</t>
  </si>
  <si>
    <t>下諏訪町 (203611)</t>
  </si>
  <si>
    <t>富士見町 (203629)</t>
  </si>
  <si>
    <t>原村 (203637)</t>
  </si>
  <si>
    <t>辰野町 (203823)</t>
  </si>
  <si>
    <t>箕輪町 (203831)</t>
  </si>
  <si>
    <t>飯島町 (203840)</t>
  </si>
  <si>
    <t>南箕輪村 (203858)</t>
  </si>
  <si>
    <t>中川村 (203866)</t>
  </si>
  <si>
    <t>宮田村 (203882)</t>
  </si>
  <si>
    <t>松川町 (204021)</t>
  </si>
  <si>
    <t>高森町 (204030)</t>
  </si>
  <si>
    <t>阿南町 (204048)</t>
  </si>
  <si>
    <t>阿智村 (204072)</t>
  </si>
  <si>
    <t>平谷村 (204099)</t>
  </si>
  <si>
    <t>根羽村 (204102)</t>
  </si>
  <si>
    <t>下條村 (204111)</t>
  </si>
  <si>
    <t>売木村 (204129)</t>
  </si>
  <si>
    <t>天龍村 (204137)</t>
  </si>
  <si>
    <t>泰阜村 (204145)</t>
  </si>
  <si>
    <t>喬木村 (204153)</t>
  </si>
  <si>
    <t>豊丘村 (204161)</t>
  </si>
  <si>
    <t>大鹿村 (204170)</t>
  </si>
  <si>
    <t>上松町 (204226)</t>
  </si>
  <si>
    <t>南木曽町 (204234)</t>
  </si>
  <si>
    <t>木祖村 (204251)</t>
  </si>
  <si>
    <t>王滝村 (204293)</t>
  </si>
  <si>
    <t>大桑村 (204307)</t>
  </si>
  <si>
    <t>木曽町 (204323)</t>
  </si>
  <si>
    <t>麻績村 (204463)</t>
  </si>
  <si>
    <t>生坂村 (204480)</t>
  </si>
  <si>
    <t>山形村 (204501)</t>
  </si>
  <si>
    <t>朝日村 (204510)</t>
  </si>
  <si>
    <t>筑北村 (204528)</t>
  </si>
  <si>
    <t>池田町 (204811)</t>
  </si>
  <si>
    <t>松川村 (204820)</t>
  </si>
  <si>
    <t>白馬村 (204854)</t>
  </si>
  <si>
    <t>小谷村 (204862)</t>
  </si>
  <si>
    <t>坂城町 (205214)</t>
  </si>
  <si>
    <t>小布施町 (205419)</t>
  </si>
  <si>
    <t>高山村 (205435)</t>
  </si>
  <si>
    <t>山ノ内町 (205613)</t>
  </si>
  <si>
    <t>木島平村 (205621)</t>
  </si>
  <si>
    <t>野沢温泉村 (205630)</t>
  </si>
  <si>
    <t>信濃町 (205834)</t>
  </si>
  <si>
    <t>小川村 (205885)</t>
  </si>
  <si>
    <t>飯綱町 (205907)</t>
  </si>
  <si>
    <t>栄村 (206024)</t>
  </si>
  <si>
    <t>岐南町 (213021)</t>
  </si>
  <si>
    <t>笠松町 (213039)</t>
  </si>
  <si>
    <t>養老町 (213411)</t>
  </si>
  <si>
    <t>垂井町 (213616)</t>
  </si>
  <si>
    <t>関ケ原町 (213624)</t>
  </si>
  <si>
    <t>神戸町 (213811)</t>
  </si>
  <si>
    <t>輪之内町 (213829)</t>
  </si>
  <si>
    <t>安八町 (213837)</t>
  </si>
  <si>
    <t>揖斐川町 (214019)</t>
  </si>
  <si>
    <t>大野町 (214035)</t>
  </si>
  <si>
    <t>池田町 (214043)</t>
  </si>
  <si>
    <t>北方町 (214213)</t>
  </si>
  <si>
    <t>坂祝町 (215015)</t>
  </si>
  <si>
    <t>富加町 (215023)</t>
  </si>
  <si>
    <t>川辺町 (215031)</t>
  </si>
  <si>
    <t>七宗町 (215040)</t>
  </si>
  <si>
    <t>八百津町 (215058)</t>
  </si>
  <si>
    <t>白川町 (215066)</t>
  </si>
  <si>
    <t>東白川村 (215074)</t>
  </si>
  <si>
    <t>御嵩町 (215210)</t>
  </si>
  <si>
    <t>白川村 (216046)</t>
  </si>
  <si>
    <t>東伊豆町 (223018)</t>
  </si>
  <si>
    <t>河津町 (223026)</t>
  </si>
  <si>
    <t>南伊豆町 (223042)</t>
  </si>
  <si>
    <t>松崎町 (223051)</t>
  </si>
  <si>
    <t>西伊豆町 (223069)</t>
  </si>
  <si>
    <t>函南町 (223255)</t>
  </si>
  <si>
    <t>清水町 (223417)</t>
  </si>
  <si>
    <t>長泉町 (223425)</t>
  </si>
  <si>
    <t>小山町 (223441)</t>
  </si>
  <si>
    <t>吉田町 (224243)</t>
  </si>
  <si>
    <t>川根本町 (224294)</t>
  </si>
  <si>
    <t>森町 (224618)</t>
  </si>
  <si>
    <t>東郷町 (233021)</t>
  </si>
  <si>
    <t>豊山町 (233421)</t>
  </si>
  <si>
    <t>大口町 (233617)</t>
  </si>
  <si>
    <t>扶桑町 (233625)</t>
  </si>
  <si>
    <t>大治町 (234249)</t>
  </si>
  <si>
    <t>蟹江町 (234257)</t>
  </si>
  <si>
    <t>飛島村 (234273)</t>
  </si>
  <si>
    <t>阿久比町 (234419)</t>
  </si>
  <si>
    <t>東浦町 (234427)</t>
  </si>
  <si>
    <t>南知多町 (234451)</t>
  </si>
  <si>
    <t>美浜町 (234460)</t>
  </si>
  <si>
    <t>武豊町 (234478)</t>
  </si>
  <si>
    <t>幸田町 (235016)</t>
  </si>
  <si>
    <t>設楽町 (235610)</t>
  </si>
  <si>
    <t>東栄町 (235628)</t>
  </si>
  <si>
    <t>豊根村 (235636)</t>
  </si>
  <si>
    <t>木曽岬町 (243035)</t>
  </si>
  <si>
    <t>東員町 (243248)</t>
  </si>
  <si>
    <t>菰野町 (243418)</t>
  </si>
  <si>
    <t>朝日町 (243434)</t>
  </si>
  <si>
    <t>川越町 (243442)</t>
  </si>
  <si>
    <t>明和町 (244422)</t>
  </si>
  <si>
    <t>大台町 (244431)</t>
  </si>
  <si>
    <t>玉城町 (244619)</t>
  </si>
  <si>
    <t>度会町 (244708)</t>
  </si>
  <si>
    <t>大紀町 (244716)</t>
  </si>
  <si>
    <t>南伊勢町 (244724)</t>
  </si>
  <si>
    <t>紀北町 (245437)</t>
  </si>
  <si>
    <t>御浜町 (245615)</t>
  </si>
  <si>
    <t>紀宝町 (245623)</t>
  </si>
  <si>
    <t>日野町 (253839)</t>
  </si>
  <si>
    <t>竜王町 (253847)</t>
  </si>
  <si>
    <t>愛荘町 (254258)</t>
  </si>
  <si>
    <t>豊郷町 (254410)</t>
  </si>
  <si>
    <t>甲良町 (254428)</t>
  </si>
  <si>
    <t>多賀町 (254436)</t>
  </si>
  <si>
    <t>大山崎町 (263036)</t>
  </si>
  <si>
    <t>久御山町 (263222)</t>
  </si>
  <si>
    <t>井手町 (263435)</t>
  </si>
  <si>
    <t>宇治田原町 (263443)</t>
  </si>
  <si>
    <t>笠置町 (263648)</t>
  </si>
  <si>
    <t>和束町 (263656)</t>
  </si>
  <si>
    <t>精華町 (263664)</t>
  </si>
  <si>
    <t>南山城村 (263672)</t>
  </si>
  <si>
    <t>京丹波町 (264075)</t>
  </si>
  <si>
    <t>伊根町 (264636)</t>
  </si>
  <si>
    <t>与謝野町 (264652)</t>
  </si>
  <si>
    <t>豊能町 (273210)</t>
  </si>
  <si>
    <t>能勢町 (273228)</t>
  </si>
  <si>
    <t>忠岡町 (273414)</t>
  </si>
  <si>
    <t>熊取町 (273619)</t>
  </si>
  <si>
    <t>田尻町 (273627)</t>
  </si>
  <si>
    <t>岬町 (273660)</t>
  </si>
  <si>
    <t>太子町 (273813)</t>
  </si>
  <si>
    <t>河南町 (273821)</t>
  </si>
  <si>
    <t>千早赤阪村 (273830)</t>
  </si>
  <si>
    <t>猪名川町 (283011)</t>
  </si>
  <si>
    <t>多可町 (283657)</t>
  </si>
  <si>
    <t>稲美町 (283819)</t>
  </si>
  <si>
    <t>播磨町 (283827)</t>
  </si>
  <si>
    <t>市川町 (284424)</t>
  </si>
  <si>
    <t>福崎町 (284432)</t>
  </si>
  <si>
    <t>神河町 (284467)</t>
  </si>
  <si>
    <t>太子町 (284645)</t>
  </si>
  <si>
    <t>上郡町 (284815)</t>
  </si>
  <si>
    <t>佐用町 (285013)</t>
  </si>
  <si>
    <t>香美町 (285854)</t>
  </si>
  <si>
    <t>新温泉町 (285862)</t>
  </si>
  <si>
    <t>山添村 (293229)</t>
  </si>
  <si>
    <t>平群町 (293423)</t>
  </si>
  <si>
    <t>三郷町 (293431)</t>
  </si>
  <si>
    <t>斑鳩町 (293440)</t>
  </si>
  <si>
    <t>安堵町 (293458)</t>
  </si>
  <si>
    <t>川西町 (293610)</t>
  </si>
  <si>
    <t>三宅町 (293628)</t>
  </si>
  <si>
    <t>田原本町 (293636)</t>
  </si>
  <si>
    <t>曽爾村 (293857)</t>
  </si>
  <si>
    <t>御杖村 (293865)</t>
  </si>
  <si>
    <t>高取町 (294012)</t>
  </si>
  <si>
    <t>明日香村 (294021)</t>
  </si>
  <si>
    <t>上牧町 (294241)</t>
  </si>
  <si>
    <t>王寺町 (294250)</t>
  </si>
  <si>
    <t>広陵町 (294268)</t>
  </si>
  <si>
    <t>河合町 (294276)</t>
  </si>
  <si>
    <t>吉野町 (294411)</t>
  </si>
  <si>
    <t>大淀町 (294420)</t>
  </si>
  <si>
    <t>下市町 (294438)</t>
  </si>
  <si>
    <t>黒滝村 (294446)</t>
  </si>
  <si>
    <t>天川村 (294462)</t>
  </si>
  <si>
    <t>野迫川村 (294471)</t>
  </si>
  <si>
    <t>下北山村 (294501)</t>
  </si>
  <si>
    <t>上北山村 (294519)</t>
  </si>
  <si>
    <t>川上村 (294527)</t>
  </si>
  <si>
    <t>東吉野村 (294535)</t>
  </si>
  <si>
    <t>紀美野町 (303046)</t>
  </si>
  <si>
    <t>かつらぎ町 (303411)</t>
  </si>
  <si>
    <t>九度山町 (303437)</t>
  </si>
  <si>
    <t>高野町 (303445)</t>
  </si>
  <si>
    <t>湯浅町 (303615)</t>
  </si>
  <si>
    <t>広川町 (303623)</t>
  </si>
  <si>
    <t>有田川町 (303666)</t>
  </si>
  <si>
    <t>美浜町 (303810)</t>
  </si>
  <si>
    <t>日高町 (303828)</t>
  </si>
  <si>
    <t>由良町 (303836)</t>
  </si>
  <si>
    <t>印南町 (303909)</t>
  </si>
  <si>
    <t>みなべ町 (303917)</t>
  </si>
  <si>
    <t>日高川町 (303925)</t>
  </si>
  <si>
    <t>白浜町 (304018)</t>
  </si>
  <si>
    <t>上富田町 (304042)</t>
  </si>
  <si>
    <t>すさみ町 (304069)</t>
  </si>
  <si>
    <t>那智勝浦町 (304212)</t>
  </si>
  <si>
    <t>太地町 (304221)</t>
  </si>
  <si>
    <t>古座川町 (304247)</t>
  </si>
  <si>
    <t>北山村 (304271)</t>
  </si>
  <si>
    <t>串本町 (304280)</t>
  </si>
  <si>
    <t>三朝町 (313645)</t>
  </si>
  <si>
    <t>大山町 (313866)</t>
  </si>
  <si>
    <t>和気町 (333468)</t>
  </si>
  <si>
    <t>早島町 (334235)</t>
  </si>
  <si>
    <t>里庄町 (334456)</t>
  </si>
  <si>
    <t>矢掛町 (334618)</t>
  </si>
  <si>
    <t>鏡野町 (336068)</t>
  </si>
  <si>
    <t>勝央町 (336220)</t>
  </si>
  <si>
    <t>奈義町 (336238)</t>
  </si>
  <si>
    <t>久米南町 (336637)</t>
  </si>
  <si>
    <t>吉備中央町 (336815)</t>
  </si>
  <si>
    <t>和木町 (353213)</t>
  </si>
  <si>
    <t>上関町 (353418)</t>
  </si>
  <si>
    <t>田布施町 (353434)</t>
  </si>
  <si>
    <t>平生町 (353442)</t>
  </si>
  <si>
    <t>阿武町 (355020)</t>
  </si>
  <si>
    <t>勝浦町 (363014)</t>
  </si>
  <si>
    <t>上勝町 (363022)</t>
  </si>
  <si>
    <t>佐那河内村 (363219)</t>
  </si>
  <si>
    <t>石井町 (363413)</t>
  </si>
  <si>
    <t>神山町 (363421)</t>
  </si>
  <si>
    <t>那賀町 (363685)</t>
  </si>
  <si>
    <t>牟岐町 (363839)</t>
  </si>
  <si>
    <t>美波町 (363871)</t>
  </si>
  <si>
    <t>海陽町 (363880)</t>
  </si>
  <si>
    <t>松茂町 (364011)</t>
  </si>
  <si>
    <t>北島町 (364029)</t>
  </si>
  <si>
    <t>藍住町 (364037)</t>
  </si>
  <si>
    <t>板野町 (364045)</t>
  </si>
  <si>
    <t>上板町 (364053)</t>
  </si>
  <si>
    <t>つるぎ町 (364681)</t>
  </si>
  <si>
    <t>東みよし町 (364894)</t>
  </si>
  <si>
    <t>土庄町 (373222)</t>
  </si>
  <si>
    <t>小豆島町 (373249)</t>
  </si>
  <si>
    <t>三木町 (373419)</t>
  </si>
  <si>
    <t>直島町 (373648)</t>
  </si>
  <si>
    <t>宇多津町 (373869)</t>
  </si>
  <si>
    <t>綾川町 (373877)</t>
  </si>
  <si>
    <t>琴平町 (374032)</t>
  </si>
  <si>
    <t>多度津町 (374041)</t>
  </si>
  <si>
    <t>まんのう町 (374067)</t>
  </si>
  <si>
    <t>上島町 (383562)</t>
  </si>
  <si>
    <t>久万高原町 (383864)</t>
  </si>
  <si>
    <t>松前町 (384011)</t>
  </si>
  <si>
    <t>砥部町 (384020)</t>
  </si>
  <si>
    <t>内子町 (384224)</t>
  </si>
  <si>
    <t>伊方町 (384429)</t>
  </si>
  <si>
    <t>松野町 (384844)</t>
  </si>
  <si>
    <t>鬼北町 (384887)</t>
  </si>
  <si>
    <t>愛南町 (385069)</t>
  </si>
  <si>
    <t>東洋町 (393011)</t>
  </si>
  <si>
    <t>奈半利町 (393029)</t>
  </si>
  <si>
    <t>田野町 (393037)</t>
  </si>
  <si>
    <t>安田町 (393045)</t>
  </si>
  <si>
    <t>北川村 (393053)</t>
  </si>
  <si>
    <t>馬路村 (393061)</t>
  </si>
  <si>
    <t>芸西村 (393070)</t>
  </si>
  <si>
    <t>本山町 (393410)</t>
  </si>
  <si>
    <t>大豊町 (393444)</t>
  </si>
  <si>
    <t>土佐町 (393631)</t>
  </si>
  <si>
    <t>大川村 (393649)</t>
  </si>
  <si>
    <t>いの町 (393860)</t>
  </si>
  <si>
    <t>仁淀川町 (393878)</t>
  </si>
  <si>
    <t>中土佐町 (394017)</t>
  </si>
  <si>
    <t>佐川町 (394025)</t>
  </si>
  <si>
    <t>越知町 (394033)</t>
  </si>
  <si>
    <t>梼原町 (394050)</t>
  </si>
  <si>
    <t>日高村 (394106)</t>
  </si>
  <si>
    <t>津野町 (394114)</t>
  </si>
  <si>
    <t>四万十町 (394122)</t>
  </si>
  <si>
    <t>大月町 (394246)</t>
  </si>
  <si>
    <t>三原村 (394271)</t>
  </si>
  <si>
    <t>黒潮町 (394289)</t>
  </si>
  <si>
    <t>宇美町 (403415)</t>
  </si>
  <si>
    <t>篠栗町 (403423)</t>
  </si>
  <si>
    <t>志免町 (403431)</t>
  </si>
  <si>
    <t>須恵町 (403440)</t>
  </si>
  <si>
    <t>新宮町 (403458)</t>
  </si>
  <si>
    <t>久山町 (403482)</t>
  </si>
  <si>
    <t>粕屋町 (403491)</t>
  </si>
  <si>
    <t>芦屋町 (403814)</t>
  </si>
  <si>
    <t>水巻町 (403822)</t>
  </si>
  <si>
    <t>岡垣町 (403831)</t>
  </si>
  <si>
    <t>遠賀町 (403849)</t>
  </si>
  <si>
    <t>小竹町 (404012)</t>
  </si>
  <si>
    <t>鞍手町 (404021)</t>
  </si>
  <si>
    <t>桂川町 (404217)</t>
  </si>
  <si>
    <t>筑前町 (404471)</t>
  </si>
  <si>
    <t>東峰村 (404489)</t>
  </si>
  <si>
    <t>大刀洗町 (405035)</t>
  </si>
  <si>
    <t>大木町 (405221)</t>
  </si>
  <si>
    <t>広川町 (405442)</t>
  </si>
  <si>
    <t>香春町 (406015)</t>
  </si>
  <si>
    <t>添田町 (406023)</t>
  </si>
  <si>
    <t>糸田町 (406040)</t>
  </si>
  <si>
    <t>川崎町 (406058)</t>
  </si>
  <si>
    <t>大任町 (406082)</t>
  </si>
  <si>
    <t>赤村 (406091)</t>
  </si>
  <si>
    <t>福智町 (406104)</t>
  </si>
  <si>
    <t>苅田町 (406210)</t>
  </si>
  <si>
    <t>みやこ町 (406252)</t>
  </si>
  <si>
    <t>吉富町 (406422)</t>
  </si>
  <si>
    <t>上毛町 (406465)</t>
  </si>
  <si>
    <t>築上町 (406473)</t>
  </si>
  <si>
    <t>吉野ヶ里町 (413275)</t>
  </si>
  <si>
    <t>基山町 (413411)</t>
  </si>
  <si>
    <t>上峰町 (413453)</t>
  </si>
  <si>
    <t>みやき町 (413461)</t>
  </si>
  <si>
    <t>玄海町 (413879)</t>
  </si>
  <si>
    <t>有田町 (414018)</t>
  </si>
  <si>
    <t>大町町 (414239)</t>
  </si>
  <si>
    <t>江北町 (414247)</t>
  </si>
  <si>
    <t>白石町 (414255)</t>
  </si>
  <si>
    <t>太良町 (414417)</t>
  </si>
  <si>
    <t>長与町 (423076)</t>
  </si>
  <si>
    <t>時津町 (423084)</t>
  </si>
  <si>
    <t>東彼杵町 (423211)</t>
  </si>
  <si>
    <t>川棚町 (423220)</t>
  </si>
  <si>
    <t>波佐見町 (423238)</t>
  </si>
  <si>
    <t>佐々町 (423912)</t>
  </si>
  <si>
    <t>新上五島町 (424111)</t>
  </si>
  <si>
    <t>美里町 (433489)</t>
  </si>
  <si>
    <t>玉東町 (433641)</t>
  </si>
  <si>
    <t>南関町 (433675)</t>
  </si>
  <si>
    <t>長洲町 (433683)</t>
  </si>
  <si>
    <t>和水町 (433691)</t>
  </si>
  <si>
    <t>大津町 (434035)</t>
  </si>
  <si>
    <t>菊陽町 (434043)</t>
  </si>
  <si>
    <t>南小国町 (434230)</t>
  </si>
  <si>
    <t>小国町 (434248)</t>
  </si>
  <si>
    <t>産山村 (434256)</t>
  </si>
  <si>
    <t>高森町 (434281)</t>
  </si>
  <si>
    <t>西原村 (434329)</t>
  </si>
  <si>
    <t>南阿蘇村 (434337)</t>
  </si>
  <si>
    <t>御船町 (434418)</t>
  </si>
  <si>
    <t>嘉島町 (434426)</t>
  </si>
  <si>
    <t>益城町 (434434)</t>
  </si>
  <si>
    <t>甲佐町 (434442)</t>
  </si>
  <si>
    <t>山都町 (434477)</t>
  </si>
  <si>
    <t>氷川町 (434680)</t>
  </si>
  <si>
    <t>芦北町 (434825)</t>
  </si>
  <si>
    <t>津奈木町 (434841)</t>
  </si>
  <si>
    <t>錦町 (435015)</t>
  </si>
  <si>
    <t>多良木町 (435058)</t>
  </si>
  <si>
    <t>湯前町 (435066)</t>
  </si>
  <si>
    <t>水上村 (435074)</t>
  </si>
  <si>
    <t>相良村 (435104)</t>
  </si>
  <si>
    <t>五木村 (435112)</t>
  </si>
  <si>
    <t>山江村 (435121)</t>
  </si>
  <si>
    <t>球磨村 (435139)</t>
  </si>
  <si>
    <t>あさぎり町 (435147)</t>
  </si>
  <si>
    <t>苓北町 (435317)</t>
  </si>
  <si>
    <t>姫島村 (443221)</t>
  </si>
  <si>
    <t>日出町 (443417)</t>
  </si>
  <si>
    <t>九重町 (444618)</t>
  </si>
  <si>
    <t>玖珠町 (444626)</t>
  </si>
  <si>
    <t>三股町 (453412)</t>
  </si>
  <si>
    <t>高原町 (453617)</t>
  </si>
  <si>
    <t>国富町 (453820)</t>
  </si>
  <si>
    <t>綾町 (453838)</t>
  </si>
  <si>
    <t>高鍋町 (454010)</t>
  </si>
  <si>
    <t>新富町 (454028)</t>
  </si>
  <si>
    <t>西米良村 (454036)</t>
  </si>
  <si>
    <t>木城町 (454044)</t>
  </si>
  <si>
    <t>川南町 (454052)</t>
  </si>
  <si>
    <t>都農町 (454061)</t>
  </si>
  <si>
    <t>門川町 (454214)</t>
  </si>
  <si>
    <t>諸塚村 (454290)</t>
  </si>
  <si>
    <t>椎葉村 (454303)</t>
  </si>
  <si>
    <t>美郷町 (454311)</t>
  </si>
  <si>
    <t>高千穂町 (454419)</t>
  </si>
  <si>
    <t>日之影町 (454427)</t>
  </si>
  <si>
    <t>五ヶ瀬町 (454435)</t>
  </si>
  <si>
    <t>三島村 (463035)</t>
  </si>
  <si>
    <t>さつま町 (463922)</t>
  </si>
  <si>
    <t>湧水町 (464520)</t>
  </si>
  <si>
    <t>大崎町 (464686)</t>
  </si>
  <si>
    <t>東串良町 (464821)</t>
  </si>
  <si>
    <t>錦江町 (464902)</t>
  </si>
  <si>
    <t>南大隅町 (464911)</t>
  </si>
  <si>
    <t>肝付町 (464929)</t>
  </si>
  <si>
    <t>中種子町 (465011)</t>
  </si>
  <si>
    <t>大和村 (465232)</t>
  </si>
  <si>
    <t>宇検村 (465241)</t>
  </si>
  <si>
    <t>瀬戸内町 (465259)</t>
  </si>
  <si>
    <t>龍郷町 (465275)</t>
  </si>
  <si>
    <t>喜界町 (465291)</t>
  </si>
  <si>
    <t>徳之島町 (465305)</t>
  </si>
  <si>
    <t>天城町 (465313)</t>
  </si>
  <si>
    <t>伊仙町 (465321)</t>
  </si>
  <si>
    <t>和泊町 (465330)</t>
  </si>
  <si>
    <t>知名町 (465348)</t>
  </si>
  <si>
    <t>与論町 (465356)</t>
  </si>
  <si>
    <t>国頭村 (473014)</t>
  </si>
  <si>
    <t>大宜味村 (473022)</t>
  </si>
  <si>
    <t>東村 (473031)</t>
  </si>
  <si>
    <t>今帰仁村 (473065)</t>
  </si>
  <si>
    <t>本部町 (473081)</t>
  </si>
  <si>
    <t>恩納村 (473111)</t>
  </si>
  <si>
    <t>宜野座村 (473138)</t>
  </si>
  <si>
    <t>金武町 (473146)</t>
  </si>
  <si>
    <t>伊江村 (473154)</t>
  </si>
  <si>
    <t>読谷村 (473243)</t>
  </si>
  <si>
    <t>嘉手納町 (473251)</t>
  </si>
  <si>
    <t>北谷町 (473260)</t>
  </si>
  <si>
    <t>北中城村 (473278)</t>
  </si>
  <si>
    <t>中城村 (473286)</t>
  </si>
  <si>
    <t>西原町 (473294)</t>
  </si>
  <si>
    <t>与那原町 (473481)</t>
  </si>
  <si>
    <t>南風原町 (473502)</t>
  </si>
  <si>
    <t>渡嘉敷村 (473537)</t>
  </si>
  <si>
    <t>座間味村 (473545)</t>
  </si>
  <si>
    <t>粟国村 (473553)</t>
  </si>
  <si>
    <t>渡名喜村 (473561)</t>
  </si>
  <si>
    <t>南大東村 (473570)</t>
  </si>
  <si>
    <t>北大東村 (473588)</t>
  </si>
  <si>
    <t>伊平屋村 (473596)</t>
  </si>
  <si>
    <t>伊是名村 (473600)</t>
  </si>
  <si>
    <t>久米島町 (473618)</t>
  </si>
  <si>
    <t>八重瀬町 (473626)</t>
  </si>
  <si>
    <t>多良間村 (473758)</t>
  </si>
  <si>
    <t>竹富町 (473812)</t>
  </si>
  <si>
    <t>与那国町 (473821)</t>
  </si>
  <si>
    <t>安定するようになった</t>
  </si>
  <si>
    <t>やや安定するようになった</t>
  </si>
  <si>
    <t>変わらない</t>
  </si>
  <si>
    <t>やや安定しなくなった</t>
  </si>
  <si>
    <t>安定しなくなった</t>
  </si>
  <si>
    <t>体調の安定について</t>
  </si>
  <si>
    <t>あああああ（複数回答）</t>
    <rPh sb="6" eb="8">
      <t>フクスウ</t>
    </rPh>
    <rPh sb="8" eb="10">
      <t>カイトウ</t>
    </rPh>
    <phoneticPr fontId="10"/>
  </si>
  <si>
    <t>具体的に：</t>
    <phoneticPr fontId="10"/>
  </si>
  <si>
    <t>デイサービス・通所リハビリテーションの利用を減らして、他のサービスを利用することにした</t>
  </si>
  <si>
    <t>自主的に利用回数や、利用時間を減らした</t>
  </si>
  <si>
    <t>デイサービス・通所リハビリテーションなどから利用を控えるよう要請があり、利用回数や利用時間を減らした</t>
  </si>
  <si>
    <t>デイサービス・通所リハビリテーションが休業になり、利用できなくなった</t>
  </si>
  <si>
    <t>これまでよりも多く利用するようになった</t>
  </si>
  <si>
    <t>これまでと変わりなく利用した</t>
  </si>
  <si>
    <t>これまでより利用が減った</t>
  </si>
  <si>
    <t>単一設問</t>
    <rPh sb="0" eb="2">
      <t>タンイツ</t>
    </rPh>
    <rPh sb="2" eb="4">
      <t>セツモン</t>
    </rPh>
    <phoneticPr fontId="10"/>
  </si>
  <si>
    <t>セルを折り返し</t>
    <rPh sb="3" eb="4">
      <t>オ</t>
    </rPh>
    <rPh sb="5" eb="6">
      <t>カエ</t>
    </rPh>
    <phoneticPr fontId="10"/>
  </si>
  <si>
    <t>整数　0から100</t>
    <rPh sb="0" eb="2">
      <t>セイスウ</t>
    </rPh>
    <phoneticPr fontId="10"/>
  </si>
  <si>
    <t>縮小</t>
    <rPh sb="0" eb="2">
      <t>シュクショウ</t>
    </rPh>
    <phoneticPr fontId="10"/>
  </si>
  <si>
    <t>選択肢数</t>
    <rPh sb="0" eb="3">
      <t>センタクシ</t>
    </rPh>
    <rPh sb="3" eb="4">
      <t>スウ</t>
    </rPh>
    <phoneticPr fontId="10"/>
  </si>
  <si>
    <t>数値入力</t>
    <rPh sb="0" eb="2">
      <t>スウチ</t>
    </rPh>
    <rPh sb="2" eb="4">
      <t>ニュウリョク</t>
    </rPh>
    <phoneticPr fontId="10"/>
  </si>
  <si>
    <t>その他</t>
    <rPh sb="2" eb="3">
      <t>タ</t>
    </rPh>
    <phoneticPr fontId="10"/>
  </si>
  <si>
    <t>1セル</t>
    <phoneticPr fontId="10"/>
  </si>
  <si>
    <t>2セル結合</t>
    <rPh sb="3" eb="5">
      <t>ケツゴウ</t>
    </rPh>
    <phoneticPr fontId="10"/>
  </si>
  <si>
    <t>3セル結合</t>
    <rPh sb="3" eb="5">
      <t>ケツゴウ</t>
    </rPh>
    <phoneticPr fontId="10"/>
  </si>
  <si>
    <t xml:space="preserve"> リスト形式で　Indirect 都道府県のセルを指定</t>
    <rPh sb="4" eb="6">
      <t>ケイシキ</t>
    </rPh>
    <rPh sb="17" eb="21">
      <t>トドウフケン</t>
    </rPh>
    <rPh sb="25" eb="27">
      <t>シテイ</t>
    </rPh>
    <phoneticPr fontId="4"/>
  </si>
  <si>
    <t>小数（第一位）　0から100</t>
    <rPh sb="0" eb="2">
      <t>ショウスウ</t>
    </rPh>
    <rPh sb="3" eb="6">
      <t>ダイイチイ</t>
    </rPh>
    <phoneticPr fontId="10"/>
  </si>
  <si>
    <t>小数（第二位）　0から100</t>
    <rPh sb="0" eb="2">
      <t>ショウスウ</t>
    </rPh>
    <rPh sb="3" eb="5">
      <t>ダイニ</t>
    </rPh>
    <rPh sb="5" eb="6">
      <t>イ</t>
    </rPh>
    <phoneticPr fontId="10"/>
  </si>
  <si>
    <t>都道府県制御</t>
    <rPh sb="0" eb="4">
      <t>トドウフケン</t>
    </rPh>
    <rPh sb="4" eb="6">
      <t>セイギョ</t>
    </rPh>
    <phoneticPr fontId="4"/>
  </si>
  <si>
    <t>あああああ</t>
    <phoneticPr fontId="4"/>
  </si>
  <si>
    <t>住所</t>
    <rPh sb="0" eb="2">
      <t>ジュウショ</t>
    </rPh>
    <phoneticPr fontId="10"/>
  </si>
  <si>
    <t>注意事項などを記載</t>
    <rPh sb="0" eb="4">
      <t>チュウイジコウ</t>
    </rPh>
    <rPh sb="7" eb="9">
      <t>キサイ</t>
    </rPh>
    <phoneticPr fontId="4"/>
  </si>
  <si>
    <t>具体的に：</t>
    <rPh sb="0" eb="3">
      <t>グタイテキ</t>
    </rPh>
    <phoneticPr fontId="4"/>
  </si>
  <si>
    <t>とびリンク</t>
    <phoneticPr fontId="4"/>
  </si>
  <si>
    <t>=IF(O532=2,HYPERLINK("#O"&amp;AA546,"→問"&amp;A543&amp;"へ"),HYPERLINK("",""))</t>
    <phoneticPr fontId="4"/>
  </si>
  <si>
    <t>シート内リンクは以下のように記述</t>
    <rPh sb="3" eb="4">
      <t>ナイ</t>
    </rPh>
    <rPh sb="8" eb="10">
      <t>イカ</t>
    </rPh>
    <rPh sb="14" eb="16">
      <t>キジュツ</t>
    </rPh>
    <phoneticPr fontId="4"/>
  </si>
  <si>
    <t>=IF(AND(COUNTA(O743:O751,O754)&gt;0,O753&lt;&gt;""),"※選択肢9は1～8,10と同時には選べません。","")</t>
    <phoneticPr fontId="4"/>
  </si>
  <si>
    <t>MA除外条件</t>
    <rPh sb="2" eb="4">
      <t>ジョガイ</t>
    </rPh>
    <rPh sb="4" eb="6">
      <t>ジョウケン</t>
    </rPh>
    <phoneticPr fontId="4"/>
  </si>
  <si>
    <t>これで調査終了です。ご協力いただきありがとうございました。</t>
    <phoneticPr fontId="4"/>
  </si>
  <si>
    <t>全員ご回答ください。</t>
    <rPh sb="0" eb="2">
      <t>ゼンイン</t>
    </rPh>
    <rPh sb="3" eb="5">
      <t>カイトウ</t>
    </rPh>
    <phoneticPr fontId="4"/>
  </si>
  <si>
    <t>●●についてお伺いします</t>
    <rPh sb="7" eb="8">
      <t>ウカガ</t>
    </rPh>
    <phoneticPr fontId="4"/>
  </si>
  <si>
    <t>○</t>
  </si>
  <si>
    <t>MA設問</t>
    <rPh sb="2" eb="4">
      <t>セツモン</t>
    </rPh>
    <phoneticPr fontId="10"/>
  </si>
  <si>
    <t>あああああ</t>
    <phoneticPr fontId="10"/>
  </si>
  <si>
    <t>①</t>
  </si>
  <si>
    <t>①</t>
    <phoneticPr fontId="4"/>
  </si>
  <si>
    <t>②</t>
  </si>
  <si>
    <t>②</t>
    <phoneticPr fontId="4"/>
  </si>
  <si>
    <t>③</t>
  </si>
  <si>
    <t>③</t>
    <phoneticPr fontId="4"/>
  </si>
  <si>
    <t>●●について</t>
    <phoneticPr fontId="4"/>
  </si>
  <si>
    <t>▲▲について</t>
    <phoneticPr fontId="4"/>
  </si>
  <si>
    <t>■■について</t>
    <phoneticPr fontId="4"/>
  </si>
  <si>
    <t>【選択肢】</t>
  </si>
  <si>
    <t>1 よく連携している</t>
  </si>
  <si>
    <t>2 やや連携している</t>
  </si>
  <si>
    <t>3 あまり連携していない</t>
  </si>
  <si>
    <t>4 全く連携していない</t>
  </si>
  <si>
    <t>SAマトリックス設問</t>
    <rPh sb="8" eb="10">
      <t>セツモン</t>
    </rPh>
    <phoneticPr fontId="10"/>
  </si>
  <si>
    <t>MAマトリックス設問</t>
    <rPh sb="8" eb="10">
      <t>セツモン</t>
    </rPh>
    <phoneticPr fontId="10"/>
  </si>
  <si>
    <t>選択肢A</t>
    <rPh sb="0" eb="3">
      <t>センタクシ</t>
    </rPh>
    <phoneticPr fontId="4"/>
  </si>
  <si>
    <t>令和 ＊　年度老人保健健康増進等事業
「＊＊＊＊」　
※特に断りがない限り、令和３年７月31日時点の状況を記入してください。</t>
    <phoneticPr fontId="10"/>
  </si>
  <si>
    <t>年</t>
    <rPh sb="0" eb="1">
      <t>ネン</t>
    </rPh>
    <phoneticPr fontId="4"/>
  </si>
  <si>
    <t>月</t>
    <rPh sb="0" eb="1">
      <t>ツキ</t>
    </rPh>
    <phoneticPr fontId="4"/>
  </si>
  <si>
    <t>①
併設・隣接状況</t>
    <phoneticPr fontId="4"/>
  </si>
  <si>
    <t>④
入居者のうちサービスを利用している割合</t>
    <phoneticPr fontId="4"/>
  </si>
  <si>
    <t>(1)</t>
    <phoneticPr fontId="4"/>
  </si>
  <si>
    <t>(2)</t>
    <phoneticPr fontId="4"/>
  </si>
  <si>
    <t>(3)</t>
    <phoneticPr fontId="4"/>
  </si>
  <si>
    <t>(4)</t>
    <phoneticPr fontId="4"/>
  </si>
  <si>
    <t>(4)①</t>
    <phoneticPr fontId="4"/>
  </si>
  <si>
    <t>(4)②</t>
    <phoneticPr fontId="4"/>
  </si>
  <si>
    <t>(5)</t>
    <phoneticPr fontId="4"/>
  </si>
  <si>
    <t>(5)-1</t>
    <phoneticPr fontId="4"/>
  </si>
  <si>
    <t>(5)-3</t>
    <phoneticPr fontId="4"/>
  </si>
  <si>
    <t>(6)①</t>
    <phoneticPr fontId="4"/>
  </si>
  <si>
    <t>(6)②</t>
    <phoneticPr fontId="4"/>
  </si>
  <si>
    <t>(6)③</t>
    <phoneticPr fontId="4"/>
  </si>
  <si>
    <t>(7)</t>
    <phoneticPr fontId="4"/>
  </si>
  <si>
    <t>(7)①</t>
    <phoneticPr fontId="4"/>
  </si>
  <si>
    <t>(7)②</t>
    <phoneticPr fontId="4"/>
  </si>
  <si>
    <t>(8)</t>
    <phoneticPr fontId="4"/>
  </si>
  <si>
    <t>(9)</t>
    <phoneticPr fontId="4"/>
  </si>
  <si>
    <t>(6)</t>
    <phoneticPr fontId="4"/>
  </si>
  <si>
    <t>(10)</t>
    <phoneticPr fontId="4"/>
  </si>
  <si>
    <t>(11)</t>
    <phoneticPr fontId="4"/>
  </si>
  <si>
    <t>(12)</t>
    <phoneticPr fontId="4"/>
  </si>
  <si>
    <t>②
併設・隣接
事業所の運営主体との関係</t>
    <phoneticPr fontId="4"/>
  </si>
  <si>
    <r>
      <t xml:space="preserve">③
入居者
</t>
    </r>
    <r>
      <rPr>
        <b/>
        <u/>
        <sz val="10"/>
        <color theme="1"/>
        <rFont val="MS UI Gothic"/>
        <family val="3"/>
        <charset val="128"/>
      </rPr>
      <t>以外</t>
    </r>
    <r>
      <rPr>
        <sz val="10"/>
        <color theme="1"/>
        <rFont val="MS UI Gothic"/>
        <family val="3"/>
        <charset val="128"/>
      </rPr>
      <t>への
サービス提供</t>
    </r>
    <phoneticPr fontId="4"/>
  </si>
  <si>
    <t>(2)①</t>
    <phoneticPr fontId="4"/>
  </si>
  <si>
    <t>(2)②a</t>
    <phoneticPr fontId="4"/>
  </si>
  <si>
    <t>(2)②b</t>
    <phoneticPr fontId="4"/>
  </si>
  <si>
    <t>(2)②c</t>
    <phoneticPr fontId="4"/>
  </si>
  <si>
    <t>(2)②d</t>
    <phoneticPr fontId="4"/>
  </si>
  <si>
    <t>(2)②e</t>
    <phoneticPr fontId="4"/>
  </si>
  <si>
    <t>(2)③a</t>
    <phoneticPr fontId="4"/>
  </si>
  <si>
    <t>(2)③b</t>
    <phoneticPr fontId="4"/>
  </si>
  <si>
    <t>(2)③c</t>
    <phoneticPr fontId="4"/>
  </si>
  <si>
    <t>(2)③d</t>
    <phoneticPr fontId="4"/>
  </si>
  <si>
    <t>回答欄</t>
    <rPh sb="0" eb="3">
      <t>カイトウラン</t>
    </rPh>
    <phoneticPr fontId="4"/>
  </si>
  <si>
    <t>調査票</t>
    <rPh sb="0" eb="3">
      <t>チョウサヒョウ</t>
    </rPh>
    <phoneticPr fontId="4"/>
  </si>
  <si>
    <t>(1)-1</t>
    <phoneticPr fontId="4"/>
  </si>
  <si>
    <t>(1)-2①</t>
    <phoneticPr fontId="4"/>
  </si>
  <si>
    <t>実人数</t>
    <rPh sb="0" eb="1">
      <t>ジツ</t>
    </rPh>
    <rPh sb="1" eb="3">
      <t>ニンズウ</t>
    </rPh>
    <phoneticPr fontId="4"/>
  </si>
  <si>
    <t>(1)-2②</t>
    <phoneticPr fontId="4"/>
  </si>
  <si>
    <t>(1)-2③</t>
    <phoneticPr fontId="4"/>
  </si>
  <si>
    <t>非常勤</t>
    <rPh sb="0" eb="3">
      <t>ヒジョウキン</t>
    </rPh>
    <phoneticPr fontId="4"/>
  </si>
  <si>
    <t>人</t>
    <rPh sb="0" eb="1">
      <t>ニン</t>
    </rPh>
    <phoneticPr fontId="4"/>
  </si>
  <si>
    <t>(2)②</t>
    <phoneticPr fontId="4"/>
  </si>
  <si>
    <t>(3)①</t>
    <phoneticPr fontId="4"/>
  </si>
  <si>
    <t>(3)②</t>
    <phoneticPr fontId="4"/>
  </si>
  <si>
    <t>a介護 ：</t>
  </si>
  <si>
    <t>b看護 ：</t>
  </si>
  <si>
    <t>から</t>
    <phoneticPr fontId="4"/>
  </si>
  <si>
    <t>：</t>
    <phoneticPr fontId="4"/>
  </si>
  <si>
    <t>(7)③</t>
    <phoneticPr fontId="4"/>
  </si>
  <si>
    <t>介護職員：</t>
    <rPh sb="0" eb="4">
      <t>カイゴショクイン</t>
    </rPh>
    <phoneticPr fontId="4"/>
  </si>
  <si>
    <t>看護職員：</t>
    <rPh sb="0" eb="4">
      <t>カンゴショクイン</t>
    </rPh>
    <phoneticPr fontId="4"/>
  </si>
  <si>
    <t>実人数：常勤</t>
    <rPh sb="0" eb="3">
      <t>ジツニンズウ</t>
    </rPh>
    <rPh sb="4" eb="6">
      <t>ジョウキン</t>
    </rPh>
    <phoneticPr fontId="4"/>
  </si>
  <si>
    <t>(2)-1</t>
    <phoneticPr fontId="4"/>
  </si>
  <si>
    <t>(2)-2</t>
    <phoneticPr fontId="4"/>
  </si>
  <si>
    <t>協力医療機関：</t>
    <rPh sb="0" eb="2">
      <t>キョウリョク</t>
    </rPh>
    <rPh sb="2" eb="4">
      <t>イリョウ</t>
    </rPh>
    <rPh sb="4" eb="6">
      <t>キカン</t>
    </rPh>
    <phoneticPr fontId="4"/>
  </si>
  <si>
    <r>
      <t>協力医療機関</t>
    </r>
    <r>
      <rPr>
        <b/>
        <u/>
        <sz val="11"/>
        <color theme="1"/>
        <rFont val="MS UI Gothic"/>
        <family val="3"/>
        <charset val="128"/>
      </rPr>
      <t>以外</t>
    </r>
    <r>
      <rPr>
        <sz val="11"/>
        <color theme="1"/>
        <rFont val="MS UI Gothic"/>
        <family val="3"/>
        <charset val="128"/>
      </rPr>
      <t>：</t>
    </r>
    <rPh sb="0" eb="2">
      <t>キョウリョク</t>
    </rPh>
    <rPh sb="2" eb="4">
      <t>イリョウ</t>
    </rPh>
    <rPh sb="4" eb="6">
      <t>キカン</t>
    </rPh>
    <rPh sb="6" eb="8">
      <t>イガイ</t>
    </rPh>
    <phoneticPr fontId="4"/>
  </si>
  <si>
    <t>① 常時相談を受ける体制</t>
    <phoneticPr fontId="4"/>
  </si>
  <si>
    <t>② 診療の求めがあった場合の対応体制</t>
    <phoneticPr fontId="4"/>
  </si>
  <si>
    <t>① 定員数</t>
    <phoneticPr fontId="4"/>
  </si>
  <si>
    <t>② 入居者総数</t>
    <phoneticPr fontId="4"/>
  </si>
  <si>
    <t>①65歳未満</t>
    <phoneticPr fontId="4"/>
  </si>
  <si>
    <t>②65～74歳</t>
    <phoneticPr fontId="4"/>
  </si>
  <si>
    <t>③75～79歳</t>
    <phoneticPr fontId="4"/>
  </si>
  <si>
    <t>④80～84歳</t>
    <phoneticPr fontId="4"/>
  </si>
  <si>
    <t>⑤85～89歳</t>
    <phoneticPr fontId="4"/>
  </si>
  <si>
    <t>⑥90歳以上</t>
    <phoneticPr fontId="4"/>
  </si>
  <si>
    <t>⑦不明</t>
    <phoneticPr fontId="4"/>
  </si>
  <si>
    <t>②要支援１</t>
    <phoneticPr fontId="4"/>
  </si>
  <si>
    <t>③要支援２</t>
    <phoneticPr fontId="4"/>
  </si>
  <si>
    <t>④要介護１</t>
    <phoneticPr fontId="4"/>
  </si>
  <si>
    <t>⑤要介護２</t>
    <phoneticPr fontId="4"/>
  </si>
  <si>
    <t>⑥要介護３</t>
    <phoneticPr fontId="4"/>
  </si>
  <si>
    <t>⑦要介護４</t>
    <phoneticPr fontId="4"/>
  </si>
  <si>
    <t>⑧要介護５</t>
    <phoneticPr fontId="4"/>
  </si>
  <si>
    <t>⑨不明
申請中等</t>
    <phoneticPr fontId="4"/>
  </si>
  <si>
    <t>①自立・
認定なし</t>
    <phoneticPr fontId="4"/>
  </si>
  <si>
    <t>①自立</t>
    <phoneticPr fontId="4"/>
  </si>
  <si>
    <t>② Ⅰ</t>
    <phoneticPr fontId="4"/>
  </si>
  <si>
    <t>③ Ⅱ</t>
    <phoneticPr fontId="4"/>
  </si>
  <si>
    <t>④ Ⅲ</t>
    <phoneticPr fontId="4"/>
  </si>
  <si>
    <t>⑤ Ⅳ</t>
    <phoneticPr fontId="4"/>
  </si>
  <si>
    <t>⑥ Ｍ</t>
    <phoneticPr fontId="4"/>
  </si>
  <si>
    <t>④</t>
    <phoneticPr fontId="4"/>
  </si>
  <si>
    <t>⑤</t>
    <phoneticPr fontId="4"/>
  </si>
  <si>
    <t>⑥</t>
    <phoneticPr fontId="4"/>
  </si>
  <si>
    <t>⑦</t>
    <phoneticPr fontId="4"/>
  </si>
  <si>
    <t>⑧</t>
    <phoneticPr fontId="4"/>
  </si>
  <si>
    <t>⑨</t>
    <phoneticPr fontId="4"/>
  </si>
  <si>
    <t>⑩</t>
    <phoneticPr fontId="4"/>
  </si>
  <si>
    <t>⑪</t>
    <phoneticPr fontId="4"/>
  </si>
  <si>
    <t>⑫</t>
    <phoneticPr fontId="4"/>
  </si>
  <si>
    <t>問１　運営法人に関する基本情報</t>
    <phoneticPr fontId="4"/>
  </si>
  <si>
    <t>問２　貴施設に関する基本情報</t>
    <phoneticPr fontId="4"/>
  </si>
  <si>
    <t>問３　併設・隣接事業所の状況</t>
    <phoneticPr fontId="4"/>
  </si>
  <si>
    <t>問４　利用料金 （介護保険自己負担を除く）</t>
    <phoneticPr fontId="4"/>
  </si>
  <si>
    <r>
      <rPr>
        <b/>
        <sz val="11"/>
        <color theme="1"/>
        <rFont val="MS UI Gothic"/>
        <family val="3"/>
        <charset val="128"/>
      </rPr>
      <t>問５　住まいに従事する職員</t>
    </r>
    <r>
      <rPr>
        <sz val="11"/>
        <color theme="1"/>
        <rFont val="MS UI Gothic"/>
        <family val="3"/>
        <charset val="128"/>
      </rPr>
      <t>（併設事業所専従の職員は除く）</t>
    </r>
    <rPh sb="0" eb="1">
      <t>トイ</t>
    </rPh>
    <phoneticPr fontId="4"/>
  </si>
  <si>
    <t>問６　職員体制</t>
    <phoneticPr fontId="4"/>
  </si>
  <si>
    <t>問７　職員体制 （特定・非特定共通）</t>
    <phoneticPr fontId="4"/>
  </si>
  <si>
    <t>問８　協力医療機関の状況</t>
    <phoneticPr fontId="4"/>
  </si>
  <si>
    <t>問９　令和６年５月「有料老人ホームの設置運営標準指導指針」の改定への対応</t>
    <phoneticPr fontId="4"/>
  </si>
  <si>
    <t>各選択肢のうち、該当するものに○を表示させてください</t>
  </si>
  <si>
    <t>各選択肢のうち、該当するものに○を表示させてください</t>
    <phoneticPr fontId="4"/>
  </si>
  <si>
    <t>⑬</t>
  </si>
  <si>
    <t>⑭</t>
  </si>
  <si>
    <t>⑮</t>
  </si>
  <si>
    <t>(3)
入居直前の居場所</t>
    <phoneticPr fontId="4"/>
  </si>
  <si>
    <t>（4）
退去先</t>
    <phoneticPr fontId="4"/>
  </si>
  <si>
    <t>(1)
逝去した人数</t>
    <phoneticPr fontId="4"/>
  </si>
  <si>
    <t>(2)
うち看取り</t>
    <phoneticPr fontId="4"/>
  </si>
  <si>
    <t>(3)
うち看取り介護加算</t>
    <phoneticPr fontId="4"/>
  </si>
  <si>
    <t>問13　認知症ケア・排泄支援への取り組み</t>
    <phoneticPr fontId="4"/>
  </si>
  <si>
    <t>問14　外付けサービス型の住まいの特徴 と 入居契約時点の説明の状況</t>
    <phoneticPr fontId="4"/>
  </si>
  <si>
    <t>質問がある割合　約</t>
    <rPh sb="0" eb="2">
      <t>シツモン</t>
    </rPh>
    <rPh sb="5" eb="7">
      <t>ワリアイ</t>
    </rPh>
    <rPh sb="8" eb="9">
      <t>ヤク</t>
    </rPh>
    <phoneticPr fontId="4"/>
  </si>
  <si>
    <t>(8)a</t>
    <phoneticPr fontId="4"/>
  </si>
  <si>
    <t>①
利用者総数</t>
    <phoneticPr fontId="4"/>
  </si>
  <si>
    <t>②
うち併設・隣接事業所からサービスを受けている利用者</t>
    <phoneticPr fontId="4"/>
  </si>
  <si>
    <t>③ 
うち②以外の関連法人の事業所からサービスを受けている利用者</t>
    <phoneticPr fontId="4"/>
  </si>
  <si>
    <t>(8)c</t>
    <phoneticPr fontId="4"/>
  </si>
  <si>
    <t>(8)d</t>
    <phoneticPr fontId="4"/>
  </si>
  <si>
    <t>(8)e</t>
    <phoneticPr fontId="4"/>
  </si>
  <si>
    <t>要介護１</t>
    <phoneticPr fontId="4"/>
  </si>
  <si>
    <t>要介護２</t>
    <phoneticPr fontId="4"/>
  </si>
  <si>
    <t>要介護３</t>
    <phoneticPr fontId="4"/>
  </si>
  <si>
    <t>要介護４</t>
    <phoneticPr fontId="4"/>
  </si>
  <si>
    <t>要介護５</t>
    <phoneticPr fontId="4"/>
  </si>
  <si>
    <t>(5)-2</t>
    <phoneticPr fontId="4"/>
  </si>
  <si>
    <t>(9)-1</t>
    <phoneticPr fontId="4"/>
  </si>
  <si>
    <t>(1)
新規入居者</t>
    <phoneticPr fontId="4"/>
  </si>
  <si>
    <t>(2)
退去者</t>
    <phoneticPr fontId="4"/>
  </si>
  <si>
    <t>b
常勤換算数</t>
    <phoneticPr fontId="4"/>
  </si>
  <si>
    <t>a
実人数</t>
    <phoneticPr fontId="4"/>
  </si>
  <si>
    <t>(3)-1</t>
    <phoneticPr fontId="4"/>
  </si>
  <si>
    <t>(6)-1</t>
    <phoneticPr fontId="4"/>
  </si>
  <si>
    <t>(8)b(ア)</t>
    <phoneticPr fontId="4"/>
  </si>
  <si>
    <t>(8)b(イ)</t>
    <phoneticPr fontId="4"/>
  </si>
  <si>
    <t>(8)b(ウ)</t>
    <phoneticPr fontId="4"/>
  </si>
  <si>
    <t>(10)①</t>
    <phoneticPr fontId="4"/>
  </si>
  <si>
    <t>(10)②</t>
    <phoneticPr fontId="4"/>
  </si>
  <si>
    <t>(10)③</t>
    <phoneticPr fontId="4"/>
  </si>
  <si>
    <t>年度</t>
    <rPh sb="0" eb="2">
      <t>ネンド</t>
    </rPh>
    <phoneticPr fontId="4"/>
  </si>
  <si>
    <t>うち 状態がよくなった
ことによる在宅復帰</t>
    <phoneticPr fontId="4"/>
  </si>
  <si>
    <t>円/月（半角数字）</t>
    <rPh sb="0" eb="1">
      <t>エン</t>
    </rPh>
    <rPh sb="2" eb="3">
      <t>ツキ</t>
    </rPh>
    <rPh sb="4" eb="6">
      <t>ハンカク</t>
    </rPh>
    <rPh sb="6" eb="8">
      <t>スウジ</t>
    </rPh>
    <phoneticPr fontId="4"/>
  </si>
  <si>
    <t>カ月（半角数字）</t>
    <rPh sb="1" eb="2">
      <t>ゲツ</t>
    </rPh>
    <phoneticPr fontId="4"/>
  </si>
  <si>
    <t>室（戸）（半角数字）</t>
    <rPh sb="0" eb="1">
      <t>シツ</t>
    </rPh>
    <rPh sb="2" eb="3">
      <t>ト</t>
    </rPh>
    <phoneticPr fontId="4"/>
  </si>
  <si>
    <t>人（半角数字）</t>
    <rPh sb="0" eb="1">
      <t>ニン</t>
    </rPh>
    <phoneticPr fontId="4"/>
  </si>
  <si>
    <t>機関（半角数字）</t>
    <rPh sb="0" eb="2">
      <t>キカン</t>
    </rPh>
    <phoneticPr fontId="4"/>
  </si>
  <si>
    <t>割（半角数字）</t>
    <rPh sb="0" eb="1">
      <t>ワリ</t>
    </rPh>
    <rPh sb="2" eb="4">
      <t>ハンカク</t>
    </rPh>
    <rPh sb="4" eb="6">
      <t>スウジ</t>
    </rPh>
    <phoneticPr fontId="4"/>
  </si>
  <si>
    <t>人（半角数字）</t>
    <rPh sb="0" eb="1">
      <t>ニン</t>
    </rPh>
    <rPh sb="2" eb="4">
      <t>ハンカク</t>
    </rPh>
    <rPh sb="4" eb="6">
      <t>スウジ</t>
    </rPh>
    <phoneticPr fontId="4"/>
  </si>
  <si>
    <t>箇所（半角数字）</t>
    <rPh sb="0" eb="2">
      <t>カショ</t>
    </rPh>
    <rPh sb="3" eb="5">
      <t>ハンカク</t>
    </rPh>
    <rPh sb="5" eb="7">
      <t>スウジ</t>
    </rPh>
    <phoneticPr fontId="4"/>
  </si>
  <si>
    <t>jp_cons_koureisumai2024_enq@pwc.com</t>
    <phoneticPr fontId="4"/>
  </si>
  <si>
    <t xml:space="preserve">E-mail：	</t>
    <phoneticPr fontId="4"/>
  </si>
  <si>
    <t xml:space="preserve">	０１２０－８５２－５６２</t>
    <phoneticPr fontId="4"/>
  </si>
  <si>
    <t>TEL：</t>
    <phoneticPr fontId="4"/>
  </si>
  <si>
    <t>〒100-0004　東京都千代田区大手町1-2-1 Otemachi Oneタワー</t>
    <phoneticPr fontId="4"/>
  </si>
  <si>
    <r>
      <t>PwCコンサルティング合同会社　　公共事業部　（担当 ：安田</t>
    </r>
    <r>
      <rPr>
        <sz val="9"/>
        <color theme="1"/>
        <rFont val="ＭＳ Ｐゴシック"/>
        <family val="3"/>
        <charset val="128"/>
      </rPr>
      <t>(やすだ)</t>
    </r>
    <r>
      <rPr>
        <sz val="11"/>
        <color theme="1"/>
        <rFont val="ＭＳ Ｐゴシック"/>
        <family val="3"/>
        <charset val="128"/>
      </rPr>
      <t>・岡田</t>
    </r>
    <r>
      <rPr>
        <sz val="9"/>
        <color theme="1"/>
        <rFont val="ＭＳ Ｐゴシック"/>
        <family val="3"/>
        <charset val="128"/>
      </rPr>
      <t>(おかだ)</t>
    </r>
    <r>
      <rPr>
        <sz val="11"/>
        <color theme="1"/>
        <rFont val="ＭＳ Ｐゴシック"/>
        <family val="3"/>
        <charset val="128"/>
      </rPr>
      <t>・戸篠</t>
    </r>
    <r>
      <rPr>
        <sz val="9"/>
        <color theme="1"/>
        <rFont val="ＭＳ Ｐゴシック"/>
        <family val="3"/>
        <charset val="128"/>
      </rPr>
      <t>(としの)</t>
    </r>
    <r>
      <rPr>
        <sz val="11"/>
        <color theme="1"/>
        <rFont val="ＭＳ Ｐゴシック"/>
        <family val="3"/>
        <charset val="128"/>
      </rPr>
      <t>）</t>
    </r>
    <phoneticPr fontId="4"/>
  </si>
  <si>
    <t xml:space="preserve">  【お問い合わせ先】</t>
    <rPh sb="4" eb="5">
      <t>ト</t>
    </rPh>
    <rPh sb="6" eb="7">
      <t>ア</t>
    </rPh>
    <rPh sb="9" eb="10">
      <t>サキ</t>
    </rPh>
    <phoneticPr fontId="4"/>
  </si>
  <si>
    <t>「回答内容を修正する」をクリック</t>
    <rPh sb="1" eb="5">
      <t>カイトウナイヨウ</t>
    </rPh>
    <rPh sb="6" eb="8">
      <t>シュウセイ</t>
    </rPh>
    <phoneticPr fontId="4"/>
  </si>
  <si>
    <t>2-2.</t>
    <phoneticPr fontId="4"/>
  </si>
  <si>
    <t>提出したファイルを修正（再提出）したい場合</t>
    <rPh sb="0" eb="2">
      <t>テイシュツ</t>
    </rPh>
    <rPh sb="9" eb="11">
      <t>シュウセイ</t>
    </rPh>
    <rPh sb="12" eb="15">
      <t>サイテイシュツ</t>
    </rPh>
    <rPh sb="19" eb="21">
      <t>バアイ</t>
    </rPh>
    <phoneticPr fontId="4"/>
  </si>
  <si>
    <t>●</t>
    <phoneticPr fontId="4"/>
  </si>
  <si>
    <t xml:space="preserve"> 同じ施設内で別の方が回答・提出していないか、ご確認ください</t>
    <rPh sb="1" eb="2">
      <t>オナ</t>
    </rPh>
    <rPh sb="3" eb="6">
      <t>シセツナイ</t>
    </rPh>
    <rPh sb="7" eb="8">
      <t>ベツ</t>
    </rPh>
    <rPh sb="9" eb="10">
      <t>カタ</t>
    </rPh>
    <rPh sb="11" eb="13">
      <t>カイトウ</t>
    </rPh>
    <rPh sb="14" eb="16">
      <t>テイシュツ</t>
    </rPh>
    <rPh sb="24" eb="26">
      <t>カクニン</t>
    </rPh>
    <phoneticPr fontId="4"/>
  </si>
  <si>
    <t>提出した覚えがない場合</t>
    <rPh sb="0" eb="2">
      <t>テイシュツ</t>
    </rPh>
    <rPh sb="4" eb="5">
      <t>オボ</t>
    </rPh>
    <rPh sb="9" eb="11">
      <t>バアイ</t>
    </rPh>
    <phoneticPr fontId="4"/>
  </si>
  <si>
    <t>　ファイルが提出（アップロード）済の場合、【１】のURLをクリックすると下記のような画面になります</t>
    <phoneticPr fontId="4"/>
  </si>
  <si>
    <r>
      <t>【注意</t>
    </r>
    <r>
      <rPr>
        <b/>
        <sz val="10"/>
        <color rgb="FF0000FF"/>
        <rFont val="ＭＳ Ｐゴシック"/>
        <family val="3"/>
        <charset val="128"/>
      </rPr>
      <t xml:space="preserve"> および </t>
    </r>
    <r>
      <rPr>
        <b/>
        <sz val="12"/>
        <color rgb="FF0000FF"/>
        <rFont val="ＭＳ Ｐゴシック"/>
        <family val="3"/>
        <charset val="128"/>
      </rPr>
      <t>修正（再提出）方法】</t>
    </r>
    <rPh sb="1" eb="3">
      <t>チュウイ</t>
    </rPh>
    <rPh sb="8" eb="10">
      <t>シュウセイ</t>
    </rPh>
    <rPh sb="11" eb="14">
      <t>サイテイシュツ</t>
    </rPh>
    <rPh sb="15" eb="17">
      <t>ホウホウ</t>
    </rPh>
    <phoneticPr fontId="4"/>
  </si>
  <si>
    <t>　　　　提出画面サンプル</t>
    <rPh sb="4" eb="6">
      <t>テイシュツ</t>
    </rPh>
    <rPh sb="6" eb="8">
      <t>ガメン</t>
    </rPh>
    <phoneticPr fontId="4"/>
  </si>
  <si>
    <t>以下の手順でファイルを提出（アップロード）してください</t>
    <rPh sb="0" eb="2">
      <t>イカ</t>
    </rPh>
    <rPh sb="3" eb="5">
      <t>テジュン</t>
    </rPh>
    <rPh sb="11" eb="13">
      <t>テイシュツ</t>
    </rPh>
    <phoneticPr fontId="4"/>
  </si>
  <si>
    <t>【３】</t>
    <phoneticPr fontId="4"/>
  </si>
  <si>
    <t>提出用WEBサイト ログイン画面サンプル</t>
    <rPh sb="0" eb="2">
      <t>テイシュツ</t>
    </rPh>
    <rPh sb="2" eb="3">
      <t>ヨウ</t>
    </rPh>
    <rPh sb="14" eb="16">
      <t>ガメン</t>
    </rPh>
    <phoneticPr fontId="4"/>
  </si>
  <si>
    <r>
      <t>調査票（紙）</t>
    </r>
    <r>
      <rPr>
        <b/>
        <sz val="9"/>
        <color theme="1"/>
        <rFont val="ＭＳ Ｐゴシック"/>
        <family val="3"/>
        <charset val="128"/>
      </rPr>
      <t xml:space="preserve">表紙 宛名欄 </t>
    </r>
    <r>
      <rPr>
        <sz val="9"/>
        <color theme="1"/>
        <rFont val="ＭＳ Ｐゴシック"/>
        <family val="3"/>
        <charset val="128"/>
      </rPr>
      <t>サンプル</t>
    </r>
    <rPh sb="0" eb="3">
      <t>チョウサヒョウ</t>
    </rPh>
    <rPh sb="4" eb="5">
      <t>カミ</t>
    </rPh>
    <rPh sb="6" eb="8">
      <t>ヒョウシ</t>
    </rPh>
    <rPh sb="9" eb="11">
      <t>アテナ</t>
    </rPh>
    <rPh sb="11" eb="12">
      <t>ラン</t>
    </rPh>
    <phoneticPr fontId="4"/>
  </si>
  <si>
    <r>
      <t>郵送された「調査票」の</t>
    </r>
    <r>
      <rPr>
        <b/>
        <u/>
        <sz val="12"/>
        <color theme="1"/>
        <rFont val="ＭＳ Ｐゴシック"/>
        <family val="3"/>
        <charset val="128"/>
      </rPr>
      <t>表紙</t>
    </r>
    <r>
      <rPr>
        <b/>
        <sz val="11"/>
        <color theme="1"/>
        <rFont val="ＭＳ Ｐゴシック"/>
        <family val="3"/>
        <charset val="128"/>
      </rPr>
      <t xml:space="preserve"> 左上の </t>
    </r>
    <r>
      <rPr>
        <b/>
        <u/>
        <sz val="12"/>
        <color theme="1"/>
        <rFont val="ＭＳ Ｐゴシック"/>
        <family val="3"/>
        <charset val="128"/>
      </rPr>
      <t>宛名欄</t>
    </r>
    <r>
      <rPr>
        <b/>
        <sz val="11"/>
        <color theme="1"/>
        <rFont val="ＭＳ Ｐゴシック"/>
        <family val="3"/>
        <charset val="128"/>
      </rPr>
      <t xml:space="preserve"> の情報を確認し、ID・パスワードを入力ください</t>
    </r>
    <rPh sb="0" eb="2">
      <t>ユウソウ</t>
    </rPh>
    <rPh sb="6" eb="9">
      <t>チョウサヒョウ</t>
    </rPh>
    <rPh sb="14" eb="16">
      <t>ヒダリウエ</t>
    </rPh>
    <rPh sb="18" eb="21">
      <t>アテナラン</t>
    </rPh>
    <rPh sb="23" eb="25">
      <t>ジョウホウ</t>
    </rPh>
    <rPh sb="26" eb="28">
      <t>カクニン</t>
    </rPh>
    <rPh sb="39" eb="41">
      <t>ニュウリョク</t>
    </rPh>
    <phoneticPr fontId="4"/>
  </si>
  <si>
    <t>【２】</t>
    <phoneticPr fontId="4"/>
  </si>
  <si>
    <t>https://q.esurvey.jp/a/do.php?id=sumai2024</t>
    <phoneticPr fontId="4"/>
  </si>
  <si>
    <r>
      <t>PCで、以下のURLをクリック</t>
    </r>
    <r>
      <rPr>
        <sz val="11"/>
        <color theme="1"/>
        <rFont val="ＭＳ Ｐゴシック"/>
        <family val="3"/>
        <charset val="128"/>
      </rPr>
      <t>（</t>
    </r>
    <r>
      <rPr>
        <sz val="9"/>
        <color theme="1"/>
        <rFont val="ＭＳ Ｐゴシック"/>
        <family val="3"/>
        <charset val="128"/>
      </rPr>
      <t>または</t>
    </r>
    <r>
      <rPr>
        <sz val="11"/>
        <color theme="1"/>
        <rFont val="ＭＳ Ｐゴシック"/>
        <family val="3"/>
        <charset val="128"/>
      </rPr>
      <t>入力）</t>
    </r>
    <r>
      <rPr>
        <b/>
        <sz val="11"/>
        <color theme="1"/>
        <rFont val="ＭＳ Ｐゴシック"/>
        <family val="3"/>
        <charset val="128"/>
      </rPr>
      <t>して提出用ページを開いてください</t>
    </r>
    <rPh sb="4" eb="6">
      <t>イカ</t>
    </rPh>
    <rPh sb="19" eb="21">
      <t>ニュウリョク</t>
    </rPh>
    <rPh sb="24" eb="26">
      <t>テイシュツ</t>
    </rPh>
    <rPh sb="26" eb="27">
      <t>ヨウ</t>
    </rPh>
    <rPh sb="31" eb="32">
      <t>ヒラ</t>
    </rPh>
    <phoneticPr fontId="4"/>
  </si>
  <si>
    <t>【１】</t>
    <phoneticPr fontId="4"/>
  </si>
  <si>
    <t xml:space="preserve"> 【提出方法】</t>
    <rPh sb="2" eb="4">
      <t>テイシュツ</t>
    </rPh>
    <rPh sb="4" eb="6">
      <t>ホウホウ</t>
    </rPh>
    <phoneticPr fontId="4"/>
  </si>
  <si>
    <t xml:space="preserve">   (</t>
    <phoneticPr fontId="4"/>
  </si>
  <si>
    <r>
      <t>提出用のWEBサイトにアクセス</t>
    </r>
    <r>
      <rPr>
        <sz val="8"/>
        <color theme="1"/>
        <rFont val="ＭＳ Ｐゴシック"/>
        <family val="3"/>
        <charset val="128"/>
      </rPr>
      <t xml:space="preserve"> もしくは </t>
    </r>
    <r>
      <rPr>
        <sz val="10"/>
        <color theme="1"/>
        <rFont val="ＭＳ Ｐゴシック"/>
        <family val="3"/>
        <charset val="128"/>
      </rPr>
      <t>提出ができない場合は、下記メールアドレス宛にメール添付でお送りください</t>
    </r>
    <rPh sb="0" eb="3">
      <t>テイシュツヨウ</t>
    </rPh>
    <rPh sb="21" eb="23">
      <t>テイシュツ</t>
    </rPh>
    <rPh sb="28" eb="30">
      <t>バアイ</t>
    </rPh>
    <rPh sb="32" eb="34">
      <t>カキ</t>
    </rPh>
    <rPh sb="41" eb="42">
      <t>アテ</t>
    </rPh>
    <rPh sb="46" eb="48">
      <t>テンプ</t>
    </rPh>
    <rPh sb="50" eb="51">
      <t>オク</t>
    </rPh>
    <phoneticPr fontId="4"/>
  </si>
  <si>
    <t>最新版をサポート</t>
  </si>
  <si>
    <t>※</t>
    <phoneticPr fontId="4"/>
  </si>
  <si>
    <t>インターネットブラウザは、Chrome、Safari、edge、Firefox  のいずれかを利用してください</t>
    <rPh sb="47" eb="49">
      <t>リヨウ</t>
    </rPh>
    <phoneticPr fontId="4"/>
  </si>
  <si>
    <t xml:space="preserve"> 【提出ページ 利用推奨環境】</t>
    <phoneticPr fontId="4"/>
  </si>
  <si>
    <r>
      <t>→PC上</t>
    </r>
    <r>
      <rPr>
        <b/>
        <sz val="9"/>
        <color rgb="FF0000FF"/>
        <rFont val="ＭＳ Ｐゴシック"/>
        <family val="3"/>
        <charset val="128"/>
      </rPr>
      <t xml:space="preserve"> または </t>
    </r>
    <r>
      <rPr>
        <b/>
        <sz val="11"/>
        <color rgb="FF0000FF"/>
        <rFont val="ＭＳ Ｐゴシック"/>
        <family val="3"/>
        <charset val="128"/>
      </rPr>
      <t>印刷し、お手元に  ご用意ください</t>
    </r>
    <rPh sb="3" eb="4">
      <t>ジョウ</t>
    </rPh>
    <rPh sb="9" eb="11">
      <t>インサツ</t>
    </rPh>
    <phoneticPr fontId="4"/>
  </si>
  <si>
    <t>本用紙</t>
    <rPh sb="0" eb="3">
      <t>ホンヨウシ</t>
    </rPh>
    <phoneticPr fontId="4"/>
  </si>
  <si>
    <t>→ お手元にご用意ください</t>
    <rPh sb="3" eb="5">
      <t>テモト</t>
    </rPh>
    <rPh sb="7" eb="9">
      <t>ヨウイ</t>
    </rPh>
    <phoneticPr fontId="4"/>
  </si>
  <si>
    <t>郵送された紙の調査票</t>
    <rPh sb="0" eb="2">
      <t>ユウソウ</t>
    </rPh>
    <rPh sb="5" eb="6">
      <t>カミ</t>
    </rPh>
    <rPh sb="7" eb="10">
      <t>チョウサヒョウ</t>
    </rPh>
    <phoneticPr fontId="4"/>
  </si>
  <si>
    <r>
      <t>Excelファイルには</t>
    </r>
    <r>
      <rPr>
        <b/>
        <sz val="9"/>
        <color theme="1"/>
        <rFont val="ＭＳ Ｐゴシック"/>
        <family val="3"/>
        <charset val="128"/>
      </rPr>
      <t>パスワードをかけない</t>
    </r>
    <r>
      <rPr>
        <sz val="9"/>
        <color theme="1"/>
        <rFont val="ＭＳ Ｐゴシック"/>
        <family val="3"/>
        <charset val="128"/>
      </rPr>
      <t>でください</t>
    </r>
    <phoneticPr fontId="4"/>
  </si>
  <si>
    <t>　</t>
    <phoneticPr fontId="4"/>
  </si>
  <si>
    <r>
      <rPr>
        <b/>
        <sz val="9"/>
        <color theme="1"/>
        <rFont val="ＭＳ Ｐゴシック"/>
        <family val="3"/>
        <charset val="128"/>
      </rPr>
      <t>拡張子が「xlsx」</t>
    </r>
    <r>
      <rPr>
        <b/>
        <sz val="8"/>
        <color theme="1"/>
        <rFont val="ＭＳ Ｐゴシック"/>
        <family val="3"/>
        <charset val="128"/>
      </rPr>
      <t>または</t>
    </r>
    <r>
      <rPr>
        <b/>
        <sz val="9"/>
        <color theme="1"/>
        <rFont val="ＭＳ Ｐゴシック"/>
        <family val="3"/>
        <charset val="128"/>
      </rPr>
      <t>「xls」</t>
    </r>
    <r>
      <rPr>
        <sz val="9"/>
        <color theme="1"/>
        <rFont val="ＭＳ Ｐゴシック"/>
        <family val="3"/>
        <charset val="128"/>
      </rPr>
      <t>であることを確認してください</t>
    </r>
    <phoneticPr fontId="4"/>
  </si>
  <si>
    <t>→ PC上に用意</t>
    <rPh sb="4" eb="5">
      <t>ジョウ</t>
    </rPh>
    <rPh sb="6" eb="8">
      <t>ヨウイ</t>
    </rPh>
    <phoneticPr fontId="4"/>
  </si>
  <si>
    <t>回答済みのExcel調査票</t>
    <rPh sb="0" eb="3">
      <t>カイトウズ</t>
    </rPh>
    <rPh sb="10" eb="13">
      <t>チョウサヒョウ</t>
    </rPh>
    <phoneticPr fontId="4"/>
  </si>
  <si>
    <r>
      <rPr>
        <b/>
        <sz val="12"/>
        <color rgb="FF0000FF"/>
        <rFont val="ＭＳ Ｐゴシック"/>
        <family val="3"/>
        <charset val="128"/>
      </rPr>
      <t xml:space="preserve"> 【事前のご準備】</t>
    </r>
    <r>
      <rPr>
        <b/>
        <sz val="11"/>
        <color rgb="FF0000FF"/>
        <rFont val="ＭＳ Ｐゴシック"/>
        <family val="3"/>
        <charset val="128"/>
      </rPr>
      <t>　</t>
    </r>
    <r>
      <rPr>
        <b/>
        <sz val="11"/>
        <color theme="1"/>
        <rFont val="ＭＳ Ｐゴシック"/>
        <family val="3"/>
        <charset val="128"/>
      </rPr>
      <t>以下３種類の資料をご準備ください。</t>
    </r>
    <rPh sb="2" eb="4">
      <t>ジゼン</t>
    </rPh>
    <rPh sb="6" eb="8">
      <t>ジュンビ</t>
    </rPh>
    <rPh sb="10" eb="12">
      <t>イカ</t>
    </rPh>
    <rPh sb="13" eb="15">
      <t>シュルイ</t>
    </rPh>
    <rPh sb="16" eb="18">
      <t>シリョウ</t>
    </rPh>
    <rPh sb="20" eb="22">
      <t>ジュンビ</t>
    </rPh>
    <phoneticPr fontId="4"/>
  </si>
  <si>
    <r>
      <t xml:space="preserve">高齢者向け住まいに関するアンケート調査
</t>
    </r>
    <r>
      <rPr>
        <b/>
        <sz val="22"/>
        <color theme="1"/>
        <rFont val="ＭＳ Ｐゴシック"/>
        <family val="3"/>
        <charset val="128"/>
      </rPr>
      <t>回答（入力）後のWEBでの提出方法について</t>
    </r>
    <rPh sb="20" eb="22">
      <t>カイトウ</t>
    </rPh>
    <rPh sb="23" eb="25">
      <t>ニュウリョク</t>
    </rPh>
    <rPh sb="26" eb="27">
      <t>ゴ</t>
    </rPh>
    <rPh sb="33" eb="35">
      <t>テイシュツ</t>
    </rPh>
    <rPh sb="35" eb="37">
      <t>ホウホウ</t>
    </rPh>
    <phoneticPr fontId="4"/>
  </si>
  <si>
    <t xml:space="preserve"> 0（ゼロ）も入力</t>
    <rPh sb="7" eb="9">
      <t>ニュウリョク</t>
    </rPh>
    <phoneticPr fontId="4"/>
  </si>
  <si>
    <t>下図の①～③の手順に従って、修正後のファイルを提出ください</t>
    <rPh sb="0" eb="2">
      <t>カズ</t>
    </rPh>
    <rPh sb="7" eb="9">
      <t>テジュン</t>
    </rPh>
    <rPh sb="10" eb="11">
      <t>シタガ</t>
    </rPh>
    <rPh sb="14" eb="17">
      <t>シュウセイゴ</t>
    </rPh>
    <rPh sb="23" eb="25">
      <t>テイシュツ</t>
    </rPh>
    <phoneticPr fontId="4"/>
  </si>
  <si>
    <t xml:space="preserve"> 提出済みのファイルの内容を確認する場合は、下図の①②を行って、ファイルをダウンロードしてください</t>
    <rPh sb="1" eb="3">
      <t>テイシュツ</t>
    </rPh>
    <rPh sb="3" eb="4">
      <t>ズ</t>
    </rPh>
    <rPh sb="11" eb="13">
      <t>ナイヨウ</t>
    </rPh>
    <rPh sb="14" eb="16">
      <t>カクニン</t>
    </rPh>
    <rPh sb="18" eb="20">
      <t>バアイ</t>
    </rPh>
    <rPh sb="22" eb="24">
      <t>カズ</t>
    </rPh>
    <rPh sb="28" eb="29">
      <t>オコナ</t>
    </rPh>
    <phoneticPr fontId="4"/>
  </si>
  <si>
    <t>0（ゼロ）も
入力</t>
    <rPh sb="7" eb="9">
      <t>ニュウリョク</t>
    </rPh>
    <phoneticPr fontId="4"/>
  </si>
  <si>
    <r>
      <rPr>
        <sz val="10"/>
        <color theme="1"/>
        <rFont val="MS UI Gothic"/>
        <family val="3"/>
        <charset val="1"/>
      </rPr>
      <t>⓪</t>
    </r>
    <r>
      <rPr>
        <sz val="10"/>
        <color theme="1"/>
        <rFont val="MS UI Gothic"/>
        <family val="3"/>
        <charset val="128"/>
      </rPr>
      <t>合計</t>
    </r>
    <rPh sb="1" eb="3">
      <t>ゴウケイ</t>
    </rPh>
    <phoneticPr fontId="4"/>
  </si>
  <si>
    <t>人（自動計算）</t>
    <rPh sb="0" eb="1">
      <t>ニン</t>
    </rPh>
    <rPh sb="2" eb="6">
      <t>ジドウケイサン</t>
    </rPh>
    <phoneticPr fontId="4"/>
  </si>
  <si>
    <t>参考：</t>
    <phoneticPr fontId="4"/>
  </si>
  <si>
    <t>問10(1)②
 入居者総数</t>
    <phoneticPr fontId="4"/>
  </si>
  <si>
    <t>④</t>
  </si>
  <si>
    <t>⑤</t>
  </si>
  <si>
    <t>⑥</t>
  </si>
  <si>
    <t>⑦</t>
  </si>
  <si>
    <t>⑧</t>
  </si>
  <si>
    <t>⑨</t>
  </si>
  <si>
    <t>⑩</t>
  </si>
  <si>
    <t>⑪</t>
  </si>
  <si>
    <t>⓪合計
自動計算</t>
    <rPh sb="1" eb="3">
      <t>ゴウケイ</t>
    </rPh>
    <rPh sb="4" eb="8">
      <t>ジドウケイサン</t>
    </rPh>
    <phoneticPr fontId="4"/>
  </si>
  <si>
    <t>(3)(4)合計自動計算
ケアプランを作成している入居者数</t>
    <rPh sb="6" eb="8">
      <t>ゴウケイ</t>
    </rPh>
    <rPh sb="8" eb="12">
      <t>ジドウケイサン</t>
    </rPh>
    <rPh sb="19" eb="21">
      <t>サクセイ</t>
    </rPh>
    <rPh sb="25" eb="29">
      <t>ニュウキョシャスウ</t>
    </rPh>
    <phoneticPr fontId="4"/>
  </si>
  <si>
    <t>-</t>
    <phoneticPr fontId="4"/>
  </si>
  <si>
    <t>要介護者数</t>
    <rPh sb="0" eb="4">
      <t>ヨウカイゴシャ</t>
    </rPh>
    <rPh sb="4" eb="5">
      <t>スウ</t>
    </rPh>
    <phoneticPr fontId="4"/>
  </si>
  <si>
    <t>=</t>
    <phoneticPr fontId="4"/>
  </si>
  <si>
    <r>
      <t>問15　介護保険サービスの利用状況</t>
    </r>
    <r>
      <rPr>
        <b/>
        <sz val="11"/>
        <color rgb="FFC00000"/>
        <rFont val="MS UI Gothic"/>
        <family val="3"/>
        <charset val="128"/>
      </rPr>
      <t>（該当者がいない場合は「0」と記入）</t>
    </r>
    <rPh sb="18" eb="21">
      <t>ガイトウシャ</t>
    </rPh>
    <rPh sb="25" eb="27">
      <t>バアイ</t>
    </rPh>
    <rPh sb="32" eb="34">
      <t>キニュウ</t>
    </rPh>
    <phoneticPr fontId="4"/>
  </si>
  <si>
    <t>問10(3)①
自立・
設定なし</t>
    <rPh sb="8" eb="10">
      <t>ジリツ</t>
    </rPh>
    <rPh sb="12" eb="14">
      <t>セッテイ</t>
    </rPh>
    <phoneticPr fontId="4"/>
  </si>
  <si>
    <t>㎡（半角数字　小数第2位まで）</t>
    <rPh sb="2" eb="4">
      <t>ハンカク</t>
    </rPh>
    <rPh sb="4" eb="6">
      <t>スウジ</t>
    </rPh>
    <rPh sb="7" eb="9">
      <t>ショウスウ</t>
    </rPh>
    <rPh sb="9" eb="10">
      <t>ダイ</t>
    </rPh>
    <rPh sb="11" eb="12">
      <t>イ</t>
    </rPh>
    <phoneticPr fontId="4"/>
  </si>
  <si>
    <t>％（半角数字　小数第2位まで）</t>
    <rPh sb="7" eb="9">
      <t>ショウスウ</t>
    </rPh>
    <phoneticPr fontId="4"/>
  </si>
  <si>
    <t>人（半角数字　小数第2位まで）</t>
    <rPh sb="0" eb="1">
      <t>ニン</t>
    </rPh>
    <phoneticPr fontId="4"/>
  </si>
  <si>
    <r>
      <t>問10　入居者の状況</t>
    </r>
    <r>
      <rPr>
        <b/>
        <sz val="10"/>
        <color rgb="FFC00000"/>
        <rFont val="MS UI Gothic"/>
        <family val="3"/>
        <charset val="128"/>
      </rPr>
      <t>　（該当者がいない場合は「0」　すべて半角数字）</t>
    </r>
    <rPh sb="12" eb="15">
      <t>ガイトウシャ</t>
    </rPh>
    <rPh sb="19" eb="21">
      <t>バアイ</t>
    </rPh>
    <rPh sb="29" eb="31">
      <t>ハンカク</t>
    </rPh>
    <rPh sb="31" eb="33">
      <t>スウジ</t>
    </rPh>
    <phoneticPr fontId="4"/>
  </si>
  <si>
    <t>人（実人数、半角数字）</t>
    <rPh sb="0" eb="1">
      <t>ニン</t>
    </rPh>
    <rPh sb="2" eb="5">
      <t>ジツニンズウ</t>
    </rPh>
    <phoneticPr fontId="4"/>
  </si>
  <si>
    <t>人（実人数、半角数字）</t>
    <rPh sb="0" eb="1">
      <t>ニン</t>
    </rPh>
    <rPh sb="2" eb="3">
      <t>ジツ</t>
    </rPh>
    <rPh sb="3" eb="5">
      <t>ニンズウ</t>
    </rPh>
    <phoneticPr fontId="4"/>
  </si>
  <si>
    <r>
      <t>問11　直近半年間（2024年2月1日～7月31日）の新規入居者/退去者</t>
    </r>
    <r>
      <rPr>
        <b/>
        <sz val="10"/>
        <color rgb="FFC00000"/>
        <rFont val="MS UI Gothic"/>
        <family val="3"/>
        <charset val="128"/>
      </rPr>
      <t>（該当者がいない場合は「0」）</t>
    </r>
    <phoneticPr fontId="4"/>
  </si>
  <si>
    <r>
      <t>問12　死亡による契約終了</t>
    </r>
    <r>
      <rPr>
        <sz val="11"/>
        <color theme="1"/>
        <rFont val="MS UI Gothic"/>
        <family val="3"/>
        <charset val="128"/>
      </rPr>
      <t>（問11(4)①）</t>
    </r>
    <r>
      <rPr>
        <b/>
        <sz val="11"/>
        <color theme="1"/>
        <rFont val="MS UI Gothic"/>
        <family val="3"/>
        <charset val="128"/>
      </rPr>
      <t>の場合の逝去の状況</t>
    </r>
    <r>
      <rPr>
        <b/>
        <sz val="10"/>
        <color rgb="FFC00000"/>
        <rFont val="MS UI Gothic"/>
        <family val="3"/>
        <charset val="128"/>
      </rPr>
      <t>（該当者がいない場合は「0」）</t>
    </r>
    <phoneticPr fontId="4"/>
  </si>
  <si>
    <r>
      <rPr>
        <sz val="13"/>
        <color theme="1"/>
        <rFont val="MS UI Gothic"/>
        <family val="3"/>
        <charset val="128"/>
      </rPr>
      <t xml:space="preserve">【2024年度 厚生労働省 老人保健健康増進等事業】
</t>
    </r>
    <r>
      <rPr>
        <sz val="11"/>
        <color theme="1"/>
        <rFont val="MS UI Gothic"/>
        <family val="3"/>
        <charset val="128"/>
      </rPr>
      <t xml:space="preserve">
</t>
    </r>
    <r>
      <rPr>
        <sz val="22"/>
        <color theme="1"/>
        <rFont val="MS UI Gothic"/>
        <family val="3"/>
        <charset val="128"/>
      </rPr>
      <t>高齢者向け住まいに関するアンケート調査</t>
    </r>
    <phoneticPr fontId="4"/>
  </si>
  <si>
    <t>問11(1)
新規入居者数</t>
    <rPh sb="0" eb="1">
      <t>トイ</t>
    </rPh>
    <rPh sb="7" eb="12">
      <t>シンキニュウキョシャ</t>
    </rPh>
    <rPh sb="12" eb="13">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</si>
</sst>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問&quot;0"/>
    <numFmt numFmtId="177" formatCode="0.0_ "/>
    <numFmt numFmtId="178" formatCode="0.00_ "/>
    <numFmt numFmtId="179" formatCode="0_ "/>
    <numFmt numFmtId="180" formatCode="#,##0_ "/>
  </numFmts>
  <fonts count="71"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9"/>
      <name val="ＭＳ ゴシック"/>
      <family val="3"/>
      <charset val="128"/>
    </font>
    <font>
      <sz val="11"/>
      <name val="ＭＳ Ｐゴシック"/>
      <family val="2"/>
      <charset val="128"/>
      <scheme val="minor"/>
    </font>
    <font>
      <sz val="10"/>
      <color theme="1"/>
      <name val="メイリオ"/>
      <family val="2"/>
      <charset val="128"/>
    </font>
    <font>
      <sz val="6"/>
      <name val="メイリオ"/>
      <family val="2"/>
      <charset val="128"/>
    </font>
    <font>
      <sz val="11"/>
      <color theme="1"/>
      <name val="ＭＳ Ｐゴシック"/>
      <family val="2"/>
      <charset val="128"/>
      <scheme val="minor"/>
    </font>
    <font>
      <sz val="6"/>
      <name val="ＭＳ Ｐゴシック"/>
      <family val="2"/>
      <charset val="128"/>
    </font>
    <font>
      <b/>
      <sz val="12"/>
      <color theme="1"/>
      <name val="Meiryo UI"/>
      <family val="3"/>
      <charset val="128"/>
    </font>
    <font>
      <sz val="11"/>
      <color theme="1"/>
      <name val="Meiryo UI"/>
      <family val="3"/>
      <charset val="128"/>
    </font>
    <font>
      <sz val="11"/>
      <name val="Meiryo UI"/>
      <family val="3"/>
      <charset val="128"/>
    </font>
    <font>
      <sz val="11"/>
      <color theme="4"/>
      <name val="Meiryo UI"/>
      <family val="3"/>
      <charset val="128"/>
    </font>
    <font>
      <sz val="11"/>
      <color theme="0"/>
      <name val="Meiryo UI"/>
      <family val="3"/>
      <charset val="128"/>
    </font>
    <font>
      <b/>
      <sz val="11"/>
      <color theme="0"/>
      <name val="Meiryo UI"/>
      <family val="3"/>
      <charset val="128"/>
    </font>
    <font>
      <b/>
      <sz val="11"/>
      <color theme="1"/>
      <name val="Meiryo UI"/>
      <family val="3"/>
      <charset val="128"/>
    </font>
    <font>
      <u/>
      <sz val="11"/>
      <color theme="1"/>
      <name val="Meiryo UI"/>
      <family val="3"/>
      <charset val="128"/>
    </font>
    <font>
      <b/>
      <sz val="12"/>
      <color theme="1"/>
      <name val="メイリオ"/>
      <family val="3"/>
      <charset val="128"/>
    </font>
    <font>
      <sz val="11"/>
      <color theme="1"/>
      <name val="MS UI Gothic"/>
      <family val="3"/>
      <charset val="128"/>
    </font>
    <font>
      <b/>
      <sz val="12"/>
      <color theme="1"/>
      <name val="MS UI Gothic"/>
      <family val="3"/>
      <charset val="128"/>
    </font>
    <font>
      <sz val="10"/>
      <color theme="1"/>
      <name val="MS UI Gothic"/>
      <family val="3"/>
      <charset val="128"/>
    </font>
    <font>
      <sz val="11"/>
      <name val="MS UI Gothic"/>
      <family val="3"/>
      <charset val="128"/>
    </font>
    <font>
      <b/>
      <u/>
      <sz val="10"/>
      <color theme="1"/>
      <name val="MS UI Gothic"/>
      <family val="3"/>
      <charset val="128"/>
    </font>
    <font>
      <b/>
      <sz val="11"/>
      <color theme="1"/>
      <name val="MS UI Gothic"/>
      <family val="3"/>
      <charset val="128"/>
    </font>
    <font>
      <b/>
      <u/>
      <sz val="11"/>
      <color theme="1"/>
      <name val="MS UI Gothic"/>
      <family val="3"/>
      <charset val="128"/>
    </font>
    <font>
      <sz val="9"/>
      <color theme="1"/>
      <name val="MS UI Gothic"/>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u/>
      <sz val="10"/>
      <color rgb="FFFF0000"/>
      <name val="ＭＳ Ｐゴシック"/>
      <family val="3"/>
      <charset val="128"/>
    </font>
    <font>
      <u/>
      <sz val="11"/>
      <color theme="10"/>
      <name val="ＭＳ Ｐゴシック"/>
      <family val="2"/>
      <charset val="128"/>
      <scheme val="minor"/>
    </font>
    <font>
      <sz val="11"/>
      <name val="ＭＳ Ｐゴシック"/>
      <family val="3"/>
      <charset val="128"/>
    </font>
    <font>
      <b/>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rgb="FF0000FF"/>
      <name val="ＭＳ Ｐゴシック"/>
      <family val="3"/>
      <charset val="128"/>
    </font>
    <font>
      <b/>
      <sz val="12"/>
      <color rgb="FF0000FF"/>
      <name val="ＭＳ Ｐゴシック"/>
      <family val="3"/>
      <charset val="128"/>
    </font>
    <font>
      <b/>
      <sz val="10"/>
      <color rgb="FF0000FF"/>
      <name val="ＭＳ Ｐゴシック"/>
      <family val="3"/>
      <charset val="128"/>
    </font>
    <font>
      <b/>
      <sz val="10"/>
      <name val="ＭＳ Ｐゴシック"/>
      <family val="3"/>
      <charset val="128"/>
    </font>
    <font>
      <b/>
      <sz val="9"/>
      <color theme="1"/>
      <name val="ＭＳ Ｐゴシック"/>
      <family val="3"/>
      <charset val="128"/>
    </font>
    <font>
      <b/>
      <u/>
      <sz val="12"/>
      <color theme="1"/>
      <name val="ＭＳ Ｐゴシック"/>
      <family val="3"/>
      <charset val="128"/>
    </font>
    <font>
      <u/>
      <sz val="10"/>
      <color theme="10"/>
      <name val="ＭＳ Ｐゴシック"/>
      <family val="2"/>
      <charset val="128"/>
      <scheme val="minor"/>
    </font>
    <font>
      <b/>
      <sz val="10"/>
      <color rgb="FF0070C0"/>
      <name val="ＭＳ Ｐゴシック"/>
      <family val="3"/>
      <charset val="128"/>
      <scheme val="minor"/>
    </font>
    <font>
      <b/>
      <sz val="11"/>
      <color rgb="FF0000FF"/>
      <name val="ＭＳ Ｐゴシック"/>
      <family val="3"/>
      <charset val="128"/>
      <scheme val="minor"/>
    </font>
    <font>
      <sz val="8"/>
      <color rgb="FF0070C0"/>
      <name val="ＭＳ Ｐゴシック"/>
      <family val="3"/>
      <charset val="128"/>
      <scheme val="minor"/>
    </font>
    <font>
      <sz val="9"/>
      <name val="ＭＳ Ｐゴシック"/>
      <family val="3"/>
      <charset val="128"/>
    </font>
    <font>
      <b/>
      <sz val="10.5"/>
      <color rgb="FF0000FF"/>
      <name val="ＭＳ Ｐゴシック"/>
      <family val="3"/>
      <charset val="128"/>
      <scheme val="minor"/>
    </font>
    <font>
      <sz val="8"/>
      <color theme="1"/>
      <name val="ＭＳ Ｐゴシック"/>
      <family val="3"/>
      <charset val="128"/>
    </font>
    <font>
      <b/>
      <sz val="11"/>
      <color rgb="FF0000FF"/>
      <name val="ＭＳ Ｐゴシック"/>
      <family val="3"/>
      <charset val="128"/>
    </font>
    <font>
      <b/>
      <sz val="9"/>
      <color rgb="FF0000FF"/>
      <name val="ＭＳ Ｐゴシック"/>
      <family val="3"/>
      <charset val="128"/>
    </font>
    <font>
      <b/>
      <sz val="8"/>
      <color theme="1"/>
      <name val="ＭＳ Ｐゴシック"/>
      <family val="3"/>
      <charset val="128"/>
    </font>
    <font>
      <sz val="16"/>
      <color theme="1"/>
      <name val="ＭＳ Ｐゴシック"/>
      <family val="3"/>
      <charset val="128"/>
    </font>
    <font>
      <b/>
      <sz val="22"/>
      <color theme="1"/>
      <name val="ＭＳ Ｐゴシック"/>
      <family val="3"/>
      <charset val="128"/>
    </font>
    <font>
      <b/>
      <sz val="10"/>
      <color rgb="FFC00000"/>
      <name val="MS UI Gothic"/>
      <family val="3"/>
      <charset val="128"/>
    </font>
    <font>
      <b/>
      <sz val="9.5"/>
      <color rgb="FFC00000"/>
      <name val="MS UI Gothic"/>
      <family val="3"/>
      <charset val="128"/>
    </font>
    <font>
      <sz val="11"/>
      <color rgb="FFFF0000"/>
      <name val="MS UI Gothic"/>
      <family val="3"/>
      <charset val="128"/>
    </font>
    <font>
      <sz val="10"/>
      <color rgb="FFFF0000"/>
      <name val="MS UI Gothic"/>
      <family val="3"/>
      <charset val="128"/>
    </font>
    <font>
      <sz val="10"/>
      <color theme="1"/>
      <name val="MS UI Gothic"/>
      <family val="3"/>
      <charset val="1"/>
    </font>
    <font>
      <b/>
      <sz val="11"/>
      <color rgb="FFC00000"/>
      <name val="MS UI Gothic"/>
      <family val="3"/>
      <charset val="128"/>
    </font>
    <font>
      <b/>
      <sz val="10"/>
      <color rgb="FFFF0000"/>
      <name val="MS UI Gothic"/>
      <family val="3"/>
      <charset val="128"/>
    </font>
    <font>
      <sz val="11"/>
      <color rgb="FFC00000"/>
      <name val="MS UI Gothic"/>
      <family val="3"/>
      <charset val="128"/>
    </font>
    <font>
      <b/>
      <sz val="9"/>
      <color rgb="FFFF0000"/>
      <name val="MS UI Gothic"/>
      <family val="3"/>
      <charset val="128"/>
    </font>
    <font>
      <b/>
      <sz val="11"/>
      <color rgb="FF0000FF"/>
      <name val="MS UI Gothic"/>
      <family val="3"/>
      <charset val="128"/>
    </font>
    <font>
      <sz val="22"/>
      <color theme="1"/>
      <name val="MS UI Gothic"/>
      <family val="3"/>
      <charset val="128"/>
    </font>
    <font>
      <sz val="13"/>
      <color theme="1"/>
      <name val="MS UI Gothic"/>
      <family val="3"/>
      <charset val="128"/>
    </font>
    <font>
      <sz val="11"/>
      <color theme="0"/>
      <name val="MS UI Gothic"/>
      <family val="3"/>
      <charset val="128"/>
    </font>
    <font>
      <b/>
      <sz val="12"/>
      <color theme="0"/>
      <name val="MS UI Gothic"/>
      <family val="3"/>
      <charset val="128"/>
    </font>
    <font>
      <b/>
      <sz val="11"/>
      <color rgb="FFFF0000"/>
      <name val="MS UI Gothic"/>
      <family val="3"/>
      <charset val="128"/>
    </font>
  </fonts>
  <fills count="16">
    <fill>
      <patternFill patternType="none"/>
    </fill>
    <fill>
      <patternFill patternType="gray125"/>
    </fill>
    <fill>
      <patternFill patternType="solid">
        <fgColor rgb="FF99CCFF"/>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4"/>
        <bgColor indexed="64"/>
      </patternFill>
    </fill>
    <fill>
      <patternFill patternType="solid">
        <fgColor rgb="FFE2EFDA"/>
        <bgColor indexed="64"/>
      </patternFill>
    </fill>
    <fill>
      <patternFill patternType="solid">
        <fgColor rgb="FFFFE699"/>
        <bgColor indexed="64"/>
      </patternFill>
    </fill>
    <fill>
      <patternFill patternType="solid">
        <fgColor rgb="FF9BC2E6"/>
        <bgColor indexed="64"/>
      </patternFill>
    </fill>
    <fill>
      <patternFill patternType="solid">
        <fgColor rgb="FFCCFFFF"/>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auto="1"/>
      </top>
      <bottom style="double">
        <color auto="1"/>
      </bottom>
      <diagonal/>
    </border>
    <border>
      <left style="double">
        <color indexed="64"/>
      </left>
      <right style="double">
        <color indexed="64"/>
      </right>
      <top style="double">
        <color indexed="64"/>
      </top>
      <bottom style="double">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4" tint="-0.499984740745262"/>
      </left>
      <right/>
      <top style="medium">
        <color theme="4" tint="-0.499984740745262"/>
      </top>
      <bottom style="medium">
        <color theme="4" tint="-0.499984740745262"/>
      </bottom>
      <diagonal/>
    </border>
    <border>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bottom/>
      <diagonal/>
    </border>
    <border>
      <left/>
      <right/>
      <top/>
      <bottom style="thin">
        <color auto="1"/>
      </bottom>
      <diagonal/>
    </border>
    <border>
      <left/>
      <right style="hair">
        <color auto="1"/>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s>
  <cellStyleXfs count="9">
    <xf numFmtId="0" fontId="0" fillId="0" borderId="0">
      <alignment vertical="center"/>
    </xf>
    <xf numFmtId="0" fontId="5" fillId="0" borderId="0">
      <alignment vertical="center"/>
    </xf>
    <xf numFmtId="0" fontId="7" fillId="0" borderId="0">
      <alignment vertical="center"/>
    </xf>
    <xf numFmtId="0" fontId="5" fillId="0" borderId="0">
      <alignment vertical="center"/>
    </xf>
    <xf numFmtId="0" fontId="3" fillId="0" borderId="0">
      <alignment vertical="center"/>
    </xf>
    <xf numFmtId="0" fontId="9" fillId="0" borderId="0">
      <alignment vertical="center"/>
    </xf>
    <xf numFmtId="0" fontId="2" fillId="0" borderId="0">
      <alignment vertical="center"/>
    </xf>
    <xf numFmtId="0" fontId="1" fillId="0" borderId="0">
      <alignment vertical="center"/>
    </xf>
    <xf numFmtId="0" fontId="32" fillId="0" borderId="0" applyNumberFormat="0" applyFill="0" applyBorder="0" applyAlignment="0" applyProtection="0">
      <alignment vertical="center"/>
    </xf>
  </cellStyleXfs>
  <cellXfs count="248">
    <xf numFmtId="0" fontId="0" fillId="0" borderId="0" xfId="0">
      <alignment vertical="center"/>
    </xf>
    <xf numFmtId="0" fontId="7" fillId="0" borderId="0" xfId="2" applyAlignment="1">
      <alignment vertical="center" shrinkToFit="1"/>
    </xf>
    <xf numFmtId="0" fontId="7" fillId="4" borderId="0" xfId="2" applyFill="1" applyAlignment="1">
      <alignment vertical="center" shrinkToFit="1"/>
    </xf>
    <xf numFmtId="0" fontId="7" fillId="0" borderId="0" xfId="2" quotePrefix="1" applyAlignment="1">
      <alignment vertical="center" shrinkToFit="1"/>
    </xf>
    <xf numFmtId="0" fontId="7" fillId="5" borderId="0" xfId="2" applyFill="1" applyAlignment="1">
      <alignment vertical="center" shrinkToFit="1"/>
    </xf>
    <xf numFmtId="0" fontId="12" fillId="6" borderId="0" xfId="7" applyFont="1" applyFill="1">
      <alignment vertical="center"/>
    </xf>
    <xf numFmtId="0" fontId="12" fillId="6" borderId="0" xfId="7" applyFont="1" applyFill="1" applyAlignment="1">
      <alignment horizontal="center" vertical="center"/>
    </xf>
    <xf numFmtId="176" fontId="12" fillId="6" borderId="0" xfId="7" applyNumberFormat="1" applyFont="1" applyFill="1" applyAlignment="1">
      <alignment horizontal="left" vertical="center"/>
    </xf>
    <xf numFmtId="0" fontId="14" fillId="6" borderId="0" xfId="7" applyFont="1" applyFill="1">
      <alignment vertical="center"/>
    </xf>
    <xf numFmtId="0" fontId="14" fillId="6" borderId="0" xfId="7" applyFont="1" applyFill="1" applyAlignment="1">
      <alignment horizontal="center" vertical="top"/>
    </xf>
    <xf numFmtId="0" fontId="13" fillId="2" borderId="1" xfId="7" applyFont="1" applyFill="1" applyBorder="1" applyAlignment="1" applyProtection="1">
      <alignment horizontal="center" vertical="center"/>
      <protection locked="0"/>
    </xf>
    <xf numFmtId="0" fontId="12" fillId="0" borderId="1" xfId="7" applyFont="1" applyBorder="1" applyAlignment="1">
      <alignment horizontal="center" vertical="center"/>
    </xf>
    <xf numFmtId="0" fontId="14" fillId="6" borderId="0" xfId="7" applyFont="1" applyFill="1" applyAlignment="1">
      <alignment horizontal="center" vertical="center"/>
    </xf>
    <xf numFmtId="176" fontId="15" fillId="6" borderId="0" xfId="7" applyNumberFormat="1" applyFont="1" applyFill="1" applyAlignment="1">
      <alignment horizontal="left" vertical="center"/>
    </xf>
    <xf numFmtId="0" fontId="12" fillId="6" borderId="0" xfId="7" applyFont="1" applyFill="1" applyAlignment="1">
      <alignment horizontal="right" vertical="center"/>
    </xf>
    <xf numFmtId="0" fontId="12" fillId="6" borderId="0" xfId="7" applyFont="1" applyFill="1" applyAlignment="1">
      <alignment horizontal="left" vertical="center"/>
    </xf>
    <xf numFmtId="0" fontId="13" fillId="6" borderId="0" xfId="7" applyFont="1" applyFill="1" applyAlignment="1">
      <alignment horizontal="center" vertical="center"/>
    </xf>
    <xf numFmtId="0" fontId="13" fillId="6" borderId="0" xfId="7" applyFont="1" applyFill="1">
      <alignment vertical="center"/>
    </xf>
    <xf numFmtId="0" fontId="13" fillId="6" borderId="2" xfId="7" applyFont="1" applyFill="1" applyBorder="1" applyAlignment="1" applyProtection="1">
      <alignment horizontal="center" vertical="center"/>
      <protection locked="0"/>
    </xf>
    <xf numFmtId="0" fontId="12" fillId="8" borderId="1" xfId="7" applyFont="1" applyFill="1" applyBorder="1" applyAlignment="1" applyProtection="1">
      <alignment horizontal="left" vertical="center" wrapText="1"/>
      <protection locked="0"/>
    </xf>
    <xf numFmtId="0" fontId="12" fillId="8" borderId="1" xfId="7" applyFont="1" applyFill="1" applyBorder="1" applyAlignment="1" applyProtection="1">
      <alignment horizontal="left" vertical="center" shrinkToFit="1"/>
      <protection locked="0"/>
    </xf>
    <xf numFmtId="0" fontId="13" fillId="9" borderId="8" xfId="7" applyFont="1" applyFill="1" applyBorder="1" applyAlignment="1" applyProtection="1">
      <alignment horizontal="center" vertical="center"/>
      <protection locked="0"/>
    </xf>
    <xf numFmtId="0" fontId="12" fillId="0" borderId="8" xfId="7" applyFont="1" applyBorder="1" applyAlignment="1">
      <alignment horizontal="center" vertical="center"/>
    </xf>
    <xf numFmtId="0" fontId="12" fillId="0" borderId="0" xfId="5" applyFont="1">
      <alignment vertical="center"/>
    </xf>
    <xf numFmtId="0" fontId="13" fillId="2" borderId="1" xfId="0" applyFont="1" applyFill="1" applyBorder="1" applyAlignment="1" applyProtection="1">
      <alignment vertical="center" shrinkToFit="1"/>
      <protection locked="0"/>
    </xf>
    <xf numFmtId="0" fontId="13" fillId="2" borderId="1" xfId="0" applyFont="1" applyFill="1" applyBorder="1" applyProtection="1">
      <alignment vertical="center"/>
      <protection locked="0"/>
    </xf>
    <xf numFmtId="177" fontId="12" fillId="8" borderId="1" xfId="7" applyNumberFormat="1" applyFont="1" applyFill="1" applyBorder="1" applyAlignment="1" applyProtection="1">
      <alignment horizontal="right" vertical="center" shrinkToFit="1"/>
      <protection locked="0"/>
    </xf>
    <xf numFmtId="178" fontId="12" fillId="8" borderId="1" xfId="7" applyNumberFormat="1" applyFont="1" applyFill="1" applyBorder="1" applyAlignment="1" applyProtection="1">
      <alignment horizontal="right" vertical="center" shrinkToFit="1"/>
      <protection locked="0"/>
    </xf>
    <xf numFmtId="179" fontId="12" fillId="8" borderId="1" xfId="7" applyNumberFormat="1" applyFont="1" applyFill="1" applyBorder="1" applyAlignment="1" applyProtection="1">
      <alignment horizontal="right" vertical="center" shrinkToFit="1"/>
      <protection locked="0"/>
    </xf>
    <xf numFmtId="0" fontId="0" fillId="6" borderId="0" xfId="0" applyFill="1">
      <alignment vertical="center"/>
    </xf>
    <xf numFmtId="0" fontId="6" fillId="6" borderId="0" xfId="0" quotePrefix="1" applyFont="1" applyFill="1">
      <alignment vertical="center"/>
    </xf>
    <xf numFmtId="0" fontId="0" fillId="6" borderId="0" xfId="0" quotePrefix="1" applyFill="1">
      <alignment vertical="center"/>
    </xf>
    <xf numFmtId="176" fontId="18" fillId="6" borderId="0" xfId="7" applyNumberFormat="1" applyFont="1" applyFill="1" applyAlignment="1">
      <alignment horizontal="left" vertical="center"/>
    </xf>
    <xf numFmtId="0" fontId="12" fillId="6" borderId="16" xfId="7" applyFont="1" applyFill="1" applyBorder="1" applyAlignment="1">
      <alignment horizontal="center" vertical="center"/>
    </xf>
    <xf numFmtId="0" fontId="12" fillId="6" borderId="16" xfId="7" applyFont="1" applyFill="1" applyBorder="1">
      <alignment vertical="center"/>
    </xf>
    <xf numFmtId="0" fontId="12" fillId="6" borderId="15" xfId="7" applyFont="1" applyFill="1" applyBorder="1" applyAlignment="1">
      <alignment horizontal="center" vertical="center"/>
    </xf>
    <xf numFmtId="0" fontId="12" fillId="6" borderId="17" xfId="7" applyFont="1" applyFill="1" applyBorder="1" applyAlignment="1">
      <alignment horizontal="center" vertical="center"/>
    </xf>
    <xf numFmtId="0" fontId="12" fillId="6" borderId="17" xfId="7" applyFont="1" applyFill="1" applyBorder="1">
      <alignment vertical="center"/>
    </xf>
    <xf numFmtId="0" fontId="12" fillId="6" borderId="18" xfId="7" applyFont="1" applyFill="1" applyBorder="1" applyAlignment="1">
      <alignment horizontal="center" vertical="center"/>
    </xf>
    <xf numFmtId="0" fontId="12" fillId="6" borderId="19" xfId="7" applyFont="1" applyFill="1" applyBorder="1" applyAlignment="1">
      <alignment horizontal="center" vertical="center"/>
    </xf>
    <xf numFmtId="0" fontId="12" fillId="6" borderId="20" xfId="7" applyFont="1" applyFill="1" applyBorder="1" applyAlignment="1">
      <alignment horizontal="center" vertical="center"/>
    </xf>
    <xf numFmtId="0" fontId="12" fillId="6" borderId="16" xfId="7" applyFont="1" applyFill="1" applyBorder="1" applyAlignment="1">
      <alignment horizontal="left" vertical="center"/>
    </xf>
    <xf numFmtId="0" fontId="12" fillId="6" borderId="17" xfId="7" applyFont="1" applyFill="1" applyBorder="1" applyAlignment="1">
      <alignment horizontal="left" vertical="center"/>
    </xf>
    <xf numFmtId="0" fontId="12" fillId="6" borderId="21" xfId="7" applyFont="1" applyFill="1" applyBorder="1" applyAlignment="1">
      <alignment horizontal="center" vertical="center"/>
    </xf>
    <xf numFmtId="0" fontId="12" fillId="6" borderId="22" xfId="7" applyFont="1" applyFill="1" applyBorder="1" applyAlignment="1">
      <alignment horizontal="center" vertical="center"/>
    </xf>
    <xf numFmtId="0" fontId="12" fillId="6" borderId="21" xfId="7" applyFont="1" applyFill="1" applyBorder="1">
      <alignment vertical="center"/>
    </xf>
    <xf numFmtId="0" fontId="12" fillId="6" borderId="22" xfId="7" applyFont="1" applyFill="1" applyBorder="1">
      <alignment vertical="center"/>
    </xf>
    <xf numFmtId="176" fontId="12" fillId="11" borderId="0" xfId="7" applyNumberFormat="1" applyFont="1" applyFill="1" applyAlignment="1">
      <alignment horizontal="left" vertical="top"/>
    </xf>
    <xf numFmtId="0" fontId="23" fillId="2" borderId="1" xfId="7" applyFont="1" applyFill="1" applyBorder="1" applyAlignment="1" applyProtection="1">
      <alignment horizontal="center" vertical="center"/>
      <protection locked="0"/>
    </xf>
    <xf numFmtId="179" fontId="20" fillId="8" borderId="1" xfId="7" applyNumberFormat="1" applyFont="1" applyFill="1" applyBorder="1" applyAlignment="1" applyProtection="1">
      <alignment horizontal="right" vertical="center" shrinkToFit="1"/>
      <protection locked="0"/>
    </xf>
    <xf numFmtId="0" fontId="23" fillId="14" borderId="1" xfId="7" applyFont="1" applyFill="1" applyBorder="1" applyAlignment="1" applyProtection="1">
      <alignment horizontal="center" vertical="center"/>
      <protection locked="0"/>
    </xf>
    <xf numFmtId="179" fontId="12" fillId="2" borderId="1" xfId="7" applyNumberFormat="1" applyFont="1" applyFill="1" applyBorder="1" applyAlignment="1" applyProtection="1">
      <alignment horizontal="right" vertical="center" shrinkToFit="1"/>
      <protection locked="0"/>
    </xf>
    <xf numFmtId="179" fontId="20" fillId="2" borderId="1" xfId="7" applyNumberFormat="1" applyFont="1" applyFill="1" applyBorder="1" applyAlignment="1" applyProtection="1">
      <alignment horizontal="right" vertical="center" shrinkToFit="1"/>
      <protection locked="0"/>
    </xf>
    <xf numFmtId="0" fontId="13" fillId="2" borderId="24" xfId="7" applyFont="1" applyFill="1" applyBorder="1" applyAlignment="1" applyProtection="1">
      <alignment horizontal="center" vertical="center"/>
      <protection locked="0"/>
    </xf>
    <xf numFmtId="0" fontId="12" fillId="8" borderId="1" xfId="7" applyFont="1" applyFill="1" applyBorder="1" applyAlignment="1" applyProtection="1">
      <alignment horizontal="right" vertical="center" shrinkToFit="1"/>
      <protection locked="0"/>
    </xf>
    <xf numFmtId="179" fontId="12" fillId="8" borderId="1" xfId="7" applyNumberFormat="1" applyFont="1" applyFill="1" applyBorder="1" applyAlignment="1" applyProtection="1">
      <alignment vertical="center" shrinkToFit="1"/>
      <protection locked="0"/>
    </xf>
    <xf numFmtId="0" fontId="28" fillId="6" borderId="0" xfId="0" applyFont="1" applyFill="1">
      <alignment vertical="center"/>
    </xf>
    <xf numFmtId="0" fontId="29" fillId="6" borderId="0" xfId="0" applyFont="1" applyFill="1">
      <alignment vertical="center"/>
    </xf>
    <xf numFmtId="0" fontId="28" fillId="6" borderId="0" xfId="0" applyFont="1" applyFill="1" applyAlignment="1">
      <alignment horizontal="right" vertical="center"/>
    </xf>
    <xf numFmtId="0" fontId="30" fillId="6" borderId="0" xfId="0" applyFont="1" applyFill="1">
      <alignment vertical="center"/>
    </xf>
    <xf numFmtId="0" fontId="30" fillId="6" borderId="29" xfId="0" applyFont="1" applyFill="1" applyBorder="1">
      <alignment vertical="center"/>
    </xf>
    <xf numFmtId="0" fontId="30" fillId="6" borderId="16" xfId="0" applyFont="1" applyFill="1" applyBorder="1">
      <alignment vertical="center"/>
    </xf>
    <xf numFmtId="0" fontId="31" fillId="6" borderId="16" xfId="0" applyFont="1" applyFill="1" applyBorder="1">
      <alignment vertical="center"/>
    </xf>
    <xf numFmtId="49" fontId="30" fillId="6" borderId="30" xfId="0" applyNumberFormat="1" applyFont="1" applyFill="1" applyBorder="1" applyAlignment="1">
      <alignment horizontal="right" vertical="center"/>
    </xf>
    <xf numFmtId="0" fontId="28" fillId="6" borderId="31" xfId="0" applyFont="1" applyFill="1" applyBorder="1">
      <alignment vertical="center"/>
    </xf>
    <xf numFmtId="0" fontId="33" fillId="6" borderId="0" xfId="8" applyFont="1" applyFill="1" applyBorder="1" applyAlignment="1">
      <alignment vertical="center"/>
    </xf>
    <xf numFmtId="0" fontId="28" fillId="6" borderId="32" xfId="0" applyFont="1" applyFill="1" applyBorder="1" applyAlignment="1">
      <alignment horizontal="right" vertical="center"/>
    </xf>
    <xf numFmtId="0" fontId="28" fillId="6" borderId="0" xfId="0" applyFont="1" applyFill="1" applyAlignment="1">
      <alignment horizontal="left" vertical="center"/>
    </xf>
    <xf numFmtId="0" fontId="34" fillId="6" borderId="32" xfId="0" applyFont="1" applyFill="1" applyBorder="1" applyAlignment="1">
      <alignment horizontal="left" vertical="center"/>
    </xf>
    <xf numFmtId="0" fontId="35" fillId="6" borderId="0" xfId="0" applyFont="1" applyFill="1">
      <alignment vertical="center"/>
    </xf>
    <xf numFmtId="0" fontId="35" fillId="6" borderId="33" xfId="0" applyFont="1" applyFill="1" applyBorder="1">
      <alignment vertical="center"/>
    </xf>
    <xf numFmtId="0" fontId="35" fillId="6" borderId="34" xfId="0" applyFont="1" applyFill="1" applyBorder="1">
      <alignment vertical="center"/>
    </xf>
    <xf numFmtId="0" fontId="36" fillId="6" borderId="35" xfId="0" applyFont="1" applyFill="1" applyBorder="1">
      <alignment vertical="center"/>
    </xf>
    <xf numFmtId="49" fontId="30" fillId="6" borderId="30" xfId="0" applyNumberFormat="1" applyFont="1" applyFill="1" applyBorder="1">
      <alignment vertical="center"/>
    </xf>
    <xf numFmtId="0" fontId="30" fillId="6" borderId="31" xfId="0" applyFont="1" applyFill="1" applyBorder="1">
      <alignment vertical="center"/>
    </xf>
    <xf numFmtId="49" fontId="30" fillId="6" borderId="32" xfId="0" applyNumberFormat="1" applyFont="1" applyFill="1" applyBorder="1" applyAlignment="1">
      <alignment horizontal="right" vertical="center"/>
    </xf>
    <xf numFmtId="0" fontId="30" fillId="6" borderId="0" xfId="0" applyFont="1" applyFill="1" applyAlignment="1">
      <alignment horizontal="right" vertical="center"/>
    </xf>
    <xf numFmtId="0" fontId="37" fillId="6" borderId="0" xfId="0" applyFont="1" applyFill="1">
      <alignment vertical="center"/>
    </xf>
    <xf numFmtId="0" fontId="30" fillId="6" borderId="32" xfId="0" applyFont="1" applyFill="1" applyBorder="1">
      <alignment vertical="center"/>
    </xf>
    <xf numFmtId="0" fontId="34" fillId="6" borderId="0" xfId="0" applyFont="1" applyFill="1">
      <alignment vertical="center"/>
    </xf>
    <xf numFmtId="0" fontId="30" fillId="6" borderId="32" xfId="0" applyFont="1" applyFill="1" applyBorder="1" applyAlignment="1">
      <alignment horizontal="right" vertical="center"/>
    </xf>
    <xf numFmtId="49" fontId="28" fillId="6" borderId="32" xfId="0" applyNumberFormat="1" applyFont="1" applyFill="1" applyBorder="1" applyAlignment="1">
      <alignment horizontal="left" vertical="center"/>
    </xf>
    <xf numFmtId="0" fontId="30" fillId="6" borderId="33" xfId="0" applyFont="1" applyFill="1" applyBorder="1">
      <alignment vertical="center"/>
    </xf>
    <xf numFmtId="0" fontId="30" fillId="6" borderId="34" xfId="0" applyFont="1" applyFill="1" applyBorder="1">
      <alignment vertical="center"/>
    </xf>
    <xf numFmtId="49" fontId="30" fillId="6" borderId="35" xfId="0" applyNumberFormat="1" applyFont="1" applyFill="1" applyBorder="1" applyAlignment="1">
      <alignment horizontal="right" vertical="center"/>
    </xf>
    <xf numFmtId="0" fontId="38" fillId="6" borderId="0" xfId="0" applyFont="1" applyFill="1">
      <alignment vertical="center"/>
    </xf>
    <xf numFmtId="49" fontId="39" fillId="6" borderId="0" xfId="0" applyNumberFormat="1" applyFont="1" applyFill="1" applyAlignment="1">
      <alignment horizontal="left" vertical="center"/>
    </xf>
    <xf numFmtId="0" fontId="39" fillId="6" borderId="0" xfId="0" applyFont="1" applyFill="1" applyAlignment="1">
      <alignment horizontal="left" vertical="center"/>
    </xf>
    <xf numFmtId="49" fontId="30" fillId="6" borderId="0" xfId="0" applyNumberFormat="1" applyFont="1" applyFill="1" applyAlignment="1">
      <alignment horizontal="right" vertical="center"/>
    </xf>
    <xf numFmtId="49" fontId="28" fillId="6" borderId="30" xfId="0" applyNumberFormat="1" applyFont="1" applyFill="1" applyBorder="1" applyAlignment="1">
      <alignment horizontal="right" vertical="center"/>
    </xf>
    <xf numFmtId="49" fontId="28" fillId="6" borderId="32" xfId="0" applyNumberFormat="1" applyFont="1" applyFill="1" applyBorder="1" applyAlignment="1">
      <alignment horizontal="right" vertical="center"/>
    </xf>
    <xf numFmtId="0" fontId="29" fillId="6" borderId="0" xfId="0" applyFont="1" applyFill="1" applyAlignment="1">
      <alignment horizontal="centerContinuous"/>
    </xf>
    <xf numFmtId="0" fontId="28" fillId="6" borderId="32" xfId="0" applyFont="1" applyFill="1" applyBorder="1">
      <alignment vertical="center"/>
    </xf>
    <xf numFmtId="49" fontId="34" fillId="6" borderId="32" xfId="0" applyNumberFormat="1" applyFont="1" applyFill="1" applyBorder="1" applyAlignment="1">
      <alignment horizontal="right" vertical="center"/>
    </xf>
    <xf numFmtId="0" fontId="29" fillId="6" borderId="0" xfId="0" applyFont="1" applyFill="1" applyAlignment="1">
      <alignment horizontal="centerContinuous" vertical="center"/>
    </xf>
    <xf numFmtId="49" fontId="28" fillId="6" borderId="32" xfId="0" applyNumberFormat="1" applyFont="1" applyFill="1" applyBorder="1">
      <alignment vertical="center"/>
    </xf>
    <xf numFmtId="0" fontId="41" fillId="6" borderId="0" xfId="0" applyFont="1" applyFill="1">
      <alignment vertical="center"/>
    </xf>
    <xf numFmtId="0" fontId="41" fillId="6" borderId="0" xfId="0" applyFont="1" applyFill="1" applyAlignment="1">
      <alignment horizontal="left" vertical="center"/>
    </xf>
    <xf numFmtId="0" fontId="41" fillId="6" borderId="0" xfId="0" applyFont="1" applyFill="1" applyAlignment="1">
      <alignment horizontal="right" vertical="center" wrapText="1"/>
    </xf>
    <xf numFmtId="0" fontId="41" fillId="6" borderId="0" xfId="0" applyFont="1" applyFill="1" applyAlignment="1">
      <alignment horizontal="right" vertical="center"/>
    </xf>
    <xf numFmtId="0" fontId="44" fillId="6" borderId="0" xfId="8" applyFont="1" applyFill="1" applyBorder="1" applyAlignment="1">
      <alignment vertical="center"/>
    </xf>
    <xf numFmtId="0" fontId="45" fillId="6" borderId="0" xfId="8" applyFont="1" applyFill="1" applyBorder="1" applyAlignment="1">
      <alignment vertical="center"/>
    </xf>
    <xf numFmtId="0" fontId="46" fillId="6" borderId="0" xfId="8" applyFont="1" applyFill="1" applyBorder="1" applyAlignment="1">
      <alignment vertical="center"/>
    </xf>
    <xf numFmtId="0" fontId="36" fillId="6" borderId="0" xfId="0" applyFont="1" applyFill="1">
      <alignment vertical="center"/>
    </xf>
    <xf numFmtId="0" fontId="31" fillId="6" borderId="0" xfId="0" applyFont="1" applyFill="1">
      <alignment vertical="center"/>
    </xf>
    <xf numFmtId="0" fontId="47" fillId="6" borderId="0" xfId="8" applyFont="1" applyFill="1" applyBorder="1" applyAlignment="1">
      <alignment vertical="center"/>
    </xf>
    <xf numFmtId="0" fontId="48" fillId="6" borderId="0" xfId="8" applyFont="1" applyFill="1" applyBorder="1" applyAlignment="1">
      <alignment vertical="center"/>
    </xf>
    <xf numFmtId="0" fontId="49" fillId="6" borderId="0" xfId="8" applyFont="1" applyFill="1" applyBorder="1" applyAlignment="1">
      <alignment vertical="center"/>
    </xf>
    <xf numFmtId="0" fontId="29" fillId="6" borderId="0" xfId="0" applyFont="1" applyFill="1" applyAlignment="1">
      <alignment horizontal="right" vertical="center"/>
    </xf>
    <xf numFmtId="0" fontId="40" fillId="6" borderId="0" xfId="0" applyFont="1" applyFill="1">
      <alignment vertical="center"/>
    </xf>
    <xf numFmtId="0" fontId="51" fillId="6" borderId="0" xfId="0" applyFont="1" applyFill="1">
      <alignment vertical="center"/>
    </xf>
    <xf numFmtId="0" fontId="20" fillId="6" borderId="0" xfId="7" applyFont="1" applyFill="1">
      <alignment vertical="center"/>
    </xf>
    <xf numFmtId="49" fontId="20" fillId="6" borderId="0" xfId="7" applyNumberFormat="1" applyFont="1" applyFill="1">
      <alignment vertical="center"/>
    </xf>
    <xf numFmtId="0" fontId="20" fillId="6" borderId="0" xfId="7" applyFont="1" applyFill="1" applyAlignment="1">
      <alignment horizontal="center" vertical="center"/>
    </xf>
    <xf numFmtId="0" fontId="20" fillId="13" borderId="0" xfId="7" applyFont="1" applyFill="1">
      <alignment vertical="center"/>
    </xf>
    <xf numFmtId="0" fontId="21" fillId="6" borderId="0" xfId="7" applyFont="1" applyFill="1" applyAlignment="1">
      <alignment vertical="center" wrapText="1"/>
    </xf>
    <xf numFmtId="0" fontId="20" fillId="6" borderId="0" xfId="7" applyFont="1" applyFill="1" applyAlignment="1">
      <alignment horizontal="center" vertical="center" wrapText="1"/>
    </xf>
    <xf numFmtId="49" fontId="20" fillId="6" borderId="0" xfId="7" applyNumberFormat="1" applyFont="1" applyFill="1" applyAlignment="1">
      <alignment horizontal="center" vertical="center"/>
    </xf>
    <xf numFmtId="0" fontId="20" fillId="12" borderId="0" xfId="7" applyFont="1" applyFill="1">
      <alignment vertical="center"/>
    </xf>
    <xf numFmtId="49" fontId="25" fillId="6" borderId="0" xfId="7" applyNumberFormat="1" applyFont="1" applyFill="1">
      <alignment vertical="center"/>
    </xf>
    <xf numFmtId="49" fontId="22" fillId="0" borderId="1" xfId="7" applyNumberFormat="1" applyFont="1" applyBorder="1" applyAlignment="1">
      <alignment horizontal="center" vertical="center"/>
    </xf>
    <xf numFmtId="49" fontId="22" fillId="6" borderId="0" xfId="7" applyNumberFormat="1" applyFont="1" applyFill="1" applyAlignment="1">
      <alignment horizontal="center" vertical="center"/>
    </xf>
    <xf numFmtId="0" fontId="23" fillId="6" borderId="0" xfId="7" applyFont="1" applyFill="1" applyAlignment="1">
      <alignment horizontal="center" vertical="center"/>
    </xf>
    <xf numFmtId="0" fontId="22" fillId="6" borderId="0" xfId="7" applyFont="1" applyFill="1">
      <alignment vertical="center"/>
    </xf>
    <xf numFmtId="0" fontId="20" fillId="6" borderId="1" xfId="7" applyFont="1" applyFill="1" applyBorder="1" applyAlignment="1">
      <alignment horizontal="center" vertical="center"/>
    </xf>
    <xf numFmtId="0" fontId="20" fillId="6" borderId="25" xfId="7" applyFont="1" applyFill="1" applyBorder="1" applyAlignment="1">
      <alignment horizontal="center" vertical="center"/>
    </xf>
    <xf numFmtId="0" fontId="20" fillId="6" borderId="0" xfId="7" applyFont="1" applyFill="1" applyAlignment="1">
      <alignment horizontal="left" vertical="center"/>
    </xf>
    <xf numFmtId="49" fontId="22" fillId="6" borderId="0" xfId="7" applyNumberFormat="1" applyFont="1" applyFill="1">
      <alignment vertical="center"/>
    </xf>
    <xf numFmtId="0" fontId="20" fillId="6" borderId="0" xfId="7" applyFont="1" applyFill="1" applyAlignment="1">
      <alignment horizontal="right" vertical="center"/>
    </xf>
    <xf numFmtId="0" fontId="56" fillId="6" borderId="0" xfId="7" applyFont="1" applyFill="1" applyAlignment="1">
      <alignment horizontal="left" vertical="center"/>
    </xf>
    <xf numFmtId="0" fontId="56" fillId="6" borderId="0" xfId="7" applyFont="1" applyFill="1" applyAlignment="1">
      <alignment horizontal="left"/>
    </xf>
    <xf numFmtId="0" fontId="20" fillId="6" borderId="1" xfId="7" applyFont="1" applyFill="1" applyBorder="1" applyAlignment="1">
      <alignment horizontal="center" vertical="center" wrapText="1" shrinkToFit="1"/>
    </xf>
    <xf numFmtId="0" fontId="22" fillId="6" borderId="1" xfId="7" applyFont="1" applyFill="1" applyBorder="1" applyAlignment="1">
      <alignment horizontal="center" vertical="center" wrapText="1" shrinkToFit="1"/>
    </xf>
    <xf numFmtId="0" fontId="21" fillId="6" borderId="0" xfId="7" applyFont="1" applyFill="1" applyAlignment="1">
      <alignment horizontal="center" vertical="center"/>
    </xf>
    <xf numFmtId="0" fontId="22" fillId="6" borderId="1" xfId="7" applyFont="1" applyFill="1" applyBorder="1" applyAlignment="1">
      <alignment vertical="center" wrapText="1"/>
    </xf>
    <xf numFmtId="0" fontId="22" fillId="6" borderId="0" xfId="7" applyFont="1" applyFill="1" applyAlignment="1">
      <alignment horizontal="right" vertical="center"/>
    </xf>
    <xf numFmtId="0" fontId="22" fillId="6" borderId="1" xfId="7" applyFont="1" applyFill="1" applyBorder="1" applyAlignment="1">
      <alignment vertical="center" shrinkToFit="1"/>
    </xf>
    <xf numFmtId="0" fontId="57" fillId="6" borderId="0" xfId="7" applyFont="1" applyFill="1" applyAlignment="1">
      <alignment horizontal="right" vertical="center"/>
    </xf>
    <xf numFmtId="0" fontId="20" fillId="6" borderId="0" xfId="7" applyFont="1" applyFill="1" applyAlignment="1">
      <alignment vertical="center" wrapText="1"/>
    </xf>
    <xf numFmtId="0" fontId="22" fillId="6" borderId="1" xfId="7" applyFont="1" applyFill="1" applyBorder="1">
      <alignment vertical="center"/>
    </xf>
    <xf numFmtId="0" fontId="20" fillId="6" borderId="1" xfId="7" applyFont="1" applyFill="1" applyBorder="1">
      <alignment vertical="center"/>
    </xf>
    <xf numFmtId="0" fontId="57" fillId="6" borderId="0" xfId="7" applyFont="1" applyFill="1" applyAlignment="1">
      <alignment horizontal="right" vertical="top" wrapText="1"/>
    </xf>
    <xf numFmtId="49" fontId="22" fillId="0" borderId="1" xfId="7" applyNumberFormat="1" applyFont="1" applyBorder="1" applyAlignment="1">
      <alignment horizontal="left" vertical="center" wrapText="1"/>
    </xf>
    <xf numFmtId="49" fontId="22" fillId="0" borderId="27" xfId="7" applyNumberFormat="1" applyFont="1" applyBorder="1" applyAlignment="1">
      <alignment horizontal="center" vertical="center"/>
    </xf>
    <xf numFmtId="0" fontId="22" fillId="6" borderId="1" xfId="7" applyFont="1" applyFill="1" applyBorder="1" applyAlignment="1">
      <alignment horizontal="left" vertical="center" wrapText="1" shrinkToFit="1"/>
    </xf>
    <xf numFmtId="49" fontId="22" fillId="6" borderId="27" xfId="7" applyNumberFormat="1" applyFont="1" applyFill="1" applyBorder="1" applyAlignment="1">
      <alignment horizontal="right" vertical="center"/>
    </xf>
    <xf numFmtId="0" fontId="56" fillId="6" borderId="0" xfId="7" applyFont="1" applyFill="1" applyAlignment="1">
      <alignment horizontal="right"/>
    </xf>
    <xf numFmtId="49" fontId="22" fillId="6" borderId="1" xfId="7" applyNumberFormat="1" applyFont="1" applyFill="1" applyBorder="1" applyAlignment="1">
      <alignment horizontal="center" vertical="center"/>
    </xf>
    <xf numFmtId="179" fontId="12" fillId="6" borderId="0" xfId="7" applyNumberFormat="1" applyFont="1" applyFill="1" applyAlignment="1">
      <alignment horizontal="right" vertical="center" shrinkToFit="1"/>
    </xf>
    <xf numFmtId="0" fontId="56" fillId="6" borderId="0" xfId="7" applyFont="1" applyFill="1" applyAlignment="1">
      <alignment horizontal="right" vertical="center"/>
    </xf>
    <xf numFmtId="0" fontId="58" fillId="6" borderId="0" xfId="7" applyFont="1" applyFill="1">
      <alignment vertical="center"/>
    </xf>
    <xf numFmtId="0" fontId="60" fillId="6" borderId="1" xfId="7" applyFont="1" applyFill="1" applyBorder="1" applyAlignment="1">
      <alignment vertical="center" shrinkToFit="1"/>
    </xf>
    <xf numFmtId="179" fontId="12" fillId="15" borderId="1" xfId="7" applyNumberFormat="1" applyFont="1" applyFill="1" applyBorder="1" applyAlignment="1">
      <alignment horizontal="right" vertical="center" shrinkToFit="1"/>
    </xf>
    <xf numFmtId="179" fontId="20" fillId="15" borderId="1" xfId="7" applyNumberFormat="1" applyFont="1" applyFill="1" applyBorder="1">
      <alignment vertical="center"/>
    </xf>
    <xf numFmtId="49" fontId="22" fillId="6" borderId="1" xfId="7" applyNumberFormat="1" applyFont="1" applyFill="1" applyBorder="1" applyAlignment="1">
      <alignment horizontal="right" vertical="center" wrapText="1"/>
    </xf>
    <xf numFmtId="49" fontId="22" fillId="6" borderId="27" xfId="7" applyNumberFormat="1" applyFont="1" applyFill="1" applyBorder="1" applyAlignment="1">
      <alignment horizontal="right" vertical="center" wrapText="1"/>
    </xf>
    <xf numFmtId="0" fontId="59" fillId="6" borderId="0" xfId="7" applyFont="1" applyFill="1" applyAlignment="1">
      <alignment horizontal="left" vertical="top" wrapText="1"/>
    </xf>
    <xf numFmtId="0" fontId="56" fillId="6" borderId="0" xfId="7" applyFont="1" applyFill="1" applyAlignment="1">
      <alignment horizontal="center"/>
    </xf>
    <xf numFmtId="0" fontId="62" fillId="6" borderId="0" xfId="7" applyFont="1" applyFill="1">
      <alignment vertical="center"/>
    </xf>
    <xf numFmtId="0" fontId="63" fillId="6" borderId="0" xfId="7" applyFont="1" applyFill="1">
      <alignment vertical="center"/>
    </xf>
    <xf numFmtId="0" fontId="62" fillId="6" borderId="0" xfId="7" applyFont="1" applyFill="1" applyAlignment="1">
      <alignment horizontal="right" vertical="center"/>
    </xf>
    <xf numFmtId="0" fontId="62" fillId="6" borderId="0" xfId="7" applyFont="1" applyFill="1" applyAlignment="1">
      <alignment horizontal="center" vertical="center"/>
    </xf>
    <xf numFmtId="0" fontId="62" fillId="6" borderId="0" xfId="7" applyFont="1" applyFill="1" applyAlignment="1">
      <alignment horizontal="left" vertical="center"/>
    </xf>
    <xf numFmtId="0" fontId="62" fillId="6" borderId="0" xfId="7" applyFont="1" applyFill="1" applyAlignment="1">
      <alignment horizontal="left" vertical="top"/>
    </xf>
    <xf numFmtId="0" fontId="64" fillId="6" borderId="0" xfId="7" applyFont="1" applyFill="1" applyAlignment="1">
      <alignment horizontal="left" vertical="center"/>
    </xf>
    <xf numFmtId="0" fontId="25" fillId="6" borderId="0" xfId="7" applyFont="1" applyFill="1">
      <alignment vertical="center"/>
    </xf>
    <xf numFmtId="0" fontId="62" fillId="6" borderId="23" xfId="7" applyFont="1" applyFill="1" applyBorder="1" applyAlignment="1">
      <alignment horizontal="left" vertical="center"/>
    </xf>
    <xf numFmtId="0" fontId="65" fillId="6" borderId="0" xfId="7" applyFont="1" applyFill="1" applyProtection="1">
      <alignment vertical="center"/>
      <protection locked="0"/>
    </xf>
    <xf numFmtId="0" fontId="65" fillId="6" borderId="0" xfId="7" applyFont="1" applyFill="1" applyAlignment="1" applyProtection="1">
      <alignment horizontal="center" vertical="center"/>
      <protection locked="0"/>
    </xf>
    <xf numFmtId="0" fontId="64" fillId="6" borderId="0" xfId="7" applyFont="1" applyFill="1">
      <alignment vertical="center"/>
    </xf>
    <xf numFmtId="0" fontId="25" fillId="6" borderId="0" xfId="7" applyFont="1" applyFill="1" applyAlignment="1">
      <alignment horizontal="center" vertical="center"/>
    </xf>
    <xf numFmtId="0" fontId="21" fillId="6" borderId="0" xfId="7" applyFont="1" applyFill="1">
      <alignment vertical="center"/>
    </xf>
    <xf numFmtId="0" fontId="21" fillId="13" borderId="0" xfId="7" applyFont="1" applyFill="1">
      <alignment vertical="center"/>
    </xf>
    <xf numFmtId="0" fontId="68" fillId="6" borderId="0" xfId="7" applyFont="1" applyFill="1">
      <alignment vertical="center"/>
    </xf>
    <xf numFmtId="0" fontId="69" fillId="6" borderId="0" xfId="7" applyFont="1" applyFill="1" applyAlignment="1">
      <alignment horizontal="center" vertical="center"/>
    </xf>
    <xf numFmtId="0" fontId="69" fillId="6" borderId="0" xfId="7" applyFont="1" applyFill="1">
      <alignment vertical="center"/>
    </xf>
    <xf numFmtId="0" fontId="68" fillId="6" borderId="0" xfId="7" applyFont="1" applyFill="1" applyAlignment="1">
      <alignment horizontal="center" vertical="center"/>
    </xf>
    <xf numFmtId="0" fontId="65" fillId="6" borderId="0" xfId="7" applyFont="1" applyFill="1" applyAlignment="1" applyProtection="1">
      <alignment horizontal="left" vertical="center"/>
      <protection locked="0"/>
    </xf>
    <xf numFmtId="0" fontId="70" fillId="6" borderId="0" xfId="7" applyFont="1" applyFill="1">
      <alignment vertical="center"/>
    </xf>
    <xf numFmtId="0" fontId="12" fillId="0" borderId="4" xfId="7" applyFont="1" applyBorder="1" applyAlignment="1">
      <alignment horizontal="center" vertical="center"/>
    </xf>
    <xf numFmtId="0" fontId="12" fillId="0" borderId="3" xfId="7" applyFont="1" applyBorder="1" applyAlignment="1">
      <alignment horizontal="center" vertical="center"/>
    </xf>
    <xf numFmtId="0" fontId="13" fillId="2" borderId="4" xfId="7" applyFont="1" applyFill="1" applyBorder="1" applyAlignment="1" applyProtection="1">
      <alignment horizontal="center" vertical="center"/>
      <protection locked="0"/>
    </xf>
    <xf numFmtId="0" fontId="13" fillId="2" borderId="3" xfId="7" applyFont="1" applyFill="1" applyBorder="1" applyAlignment="1" applyProtection="1">
      <alignment horizontal="center" vertical="center"/>
      <protection locked="0"/>
    </xf>
    <xf numFmtId="0" fontId="12" fillId="0" borderId="6" xfId="7" applyFont="1" applyBorder="1" applyAlignment="1">
      <alignment horizontal="center" vertical="center"/>
    </xf>
    <xf numFmtId="0" fontId="12" fillId="0" borderId="5" xfId="7" applyFont="1" applyBorder="1" applyAlignment="1">
      <alignment horizontal="center" vertical="center"/>
    </xf>
    <xf numFmtId="176" fontId="12" fillId="11" borderId="0" xfId="7" applyNumberFormat="1" applyFont="1" applyFill="1" applyAlignment="1">
      <alignment horizontal="left" vertical="top" wrapText="1"/>
    </xf>
    <xf numFmtId="0" fontId="12" fillId="4" borderId="4" xfId="7" applyFont="1" applyFill="1" applyBorder="1" applyAlignment="1" applyProtection="1">
      <alignment horizontal="left" vertical="center" shrinkToFit="1"/>
      <protection locked="0"/>
    </xf>
    <xf numFmtId="0" fontId="12" fillId="4" borderId="2" xfId="7" applyFont="1" applyFill="1" applyBorder="1" applyAlignment="1" applyProtection="1">
      <alignment horizontal="left" vertical="center" shrinkToFit="1"/>
      <protection locked="0"/>
    </xf>
    <xf numFmtId="0" fontId="12" fillId="4" borderId="3" xfId="7" applyFont="1" applyFill="1" applyBorder="1" applyAlignment="1" applyProtection="1">
      <alignment horizontal="left" vertical="center" shrinkToFit="1"/>
      <protection locked="0"/>
    </xf>
    <xf numFmtId="176" fontId="12" fillId="11" borderId="0" xfId="7" applyNumberFormat="1" applyFont="1" applyFill="1" applyAlignment="1">
      <alignment horizontal="left" vertical="center"/>
    </xf>
    <xf numFmtId="0" fontId="12" fillId="11" borderId="0" xfId="7" applyFont="1" applyFill="1" applyAlignment="1">
      <alignment horizontal="left" vertical="top" wrapText="1"/>
    </xf>
    <xf numFmtId="0" fontId="13" fillId="3" borderId="6" xfId="7" applyFont="1" applyFill="1" applyBorder="1" applyAlignment="1" applyProtection="1">
      <alignment horizontal="center" vertical="center"/>
      <protection locked="0"/>
    </xf>
    <xf numFmtId="0" fontId="13" fillId="3" borderId="5" xfId="7" applyFont="1" applyFill="1" applyBorder="1" applyAlignment="1" applyProtection="1">
      <alignment horizontal="center" vertical="center"/>
      <protection locked="0"/>
    </xf>
    <xf numFmtId="0" fontId="12" fillId="8" borderId="4" xfId="7" applyFont="1" applyFill="1" applyBorder="1" applyAlignment="1" applyProtection="1">
      <alignment horizontal="left" vertical="center" shrinkToFit="1"/>
      <protection locked="0"/>
    </xf>
    <xf numFmtId="0" fontId="12" fillId="8" borderId="2" xfId="7" applyFont="1" applyFill="1" applyBorder="1" applyAlignment="1" applyProtection="1">
      <alignment horizontal="left" vertical="center" shrinkToFit="1"/>
      <protection locked="0"/>
    </xf>
    <xf numFmtId="0" fontId="12" fillId="8" borderId="3" xfId="7" applyFont="1" applyFill="1" applyBorder="1" applyAlignment="1" applyProtection="1">
      <alignment horizontal="left" vertical="center" shrinkToFit="1"/>
      <protection locked="0"/>
    </xf>
    <xf numFmtId="176" fontId="17" fillId="6" borderId="9" xfId="7" applyNumberFormat="1" applyFont="1" applyFill="1" applyBorder="1" applyAlignment="1">
      <alignment horizontal="center" vertical="center"/>
    </xf>
    <xf numFmtId="176" fontId="17" fillId="6" borderId="10" xfId="7" applyNumberFormat="1" applyFont="1" applyFill="1" applyBorder="1" applyAlignment="1">
      <alignment horizontal="center" vertical="center"/>
    </xf>
    <xf numFmtId="176" fontId="17" fillId="6" borderId="11" xfId="7" applyNumberFormat="1" applyFont="1" applyFill="1" applyBorder="1" applyAlignment="1">
      <alignment horizontal="center" vertical="center"/>
    </xf>
    <xf numFmtId="0" fontId="12" fillId="11" borderId="0" xfId="7" applyFont="1" applyFill="1" applyAlignment="1">
      <alignment horizontal="left" vertical="center"/>
    </xf>
    <xf numFmtId="0" fontId="12" fillId="0" borderId="2" xfId="7" applyFont="1" applyBorder="1" applyAlignment="1">
      <alignment horizontal="center" vertical="center"/>
    </xf>
    <xf numFmtId="0" fontId="13" fillId="2" borderId="2" xfId="7" applyFont="1" applyFill="1" applyBorder="1" applyAlignment="1" applyProtection="1">
      <alignment horizontal="center" vertical="center"/>
      <protection locked="0"/>
    </xf>
    <xf numFmtId="0" fontId="11" fillId="6" borderId="6" xfId="7" applyFont="1" applyFill="1" applyBorder="1" applyAlignment="1">
      <alignment horizontal="center" vertical="center" wrapText="1"/>
    </xf>
    <xf numFmtId="0" fontId="11" fillId="6" borderId="7" xfId="7" applyFont="1" applyFill="1" applyBorder="1" applyAlignment="1">
      <alignment horizontal="center" vertical="center" wrapText="1"/>
    </xf>
    <xf numFmtId="0" fontId="11" fillId="6" borderId="5" xfId="7" applyFont="1" applyFill="1" applyBorder="1" applyAlignment="1">
      <alignment horizontal="center" vertical="center" wrapText="1"/>
    </xf>
    <xf numFmtId="0" fontId="16" fillId="7" borderId="0" xfId="7" applyFont="1" applyFill="1" applyAlignment="1">
      <alignment horizontal="center" vertical="center" wrapText="1"/>
    </xf>
    <xf numFmtId="0" fontId="19" fillId="10" borderId="12" xfId="7" applyFont="1" applyFill="1" applyBorder="1" applyAlignment="1">
      <alignment horizontal="left" vertical="center" wrapText="1"/>
    </xf>
    <xf numFmtId="0" fontId="19" fillId="10" borderId="13" xfId="7" applyFont="1" applyFill="1" applyBorder="1" applyAlignment="1">
      <alignment horizontal="left" vertical="center" wrapText="1"/>
    </xf>
    <xf numFmtId="0" fontId="19" fillId="10" borderId="14" xfId="7" applyFont="1" applyFill="1" applyBorder="1" applyAlignment="1">
      <alignment horizontal="left" vertical="center" wrapText="1"/>
    </xf>
    <xf numFmtId="0" fontId="54" fillId="6" borderId="0" xfId="0" applyFont="1" applyFill="1" applyAlignment="1">
      <alignment horizontal="center" vertical="center" wrapText="1"/>
    </xf>
    <xf numFmtId="0" fontId="54" fillId="6" borderId="0" xfId="0" applyFont="1" applyFill="1" applyAlignment="1">
      <alignment horizontal="center" vertical="center"/>
    </xf>
    <xf numFmtId="49" fontId="21" fillId="6" borderId="4" xfId="7" applyNumberFormat="1" applyFont="1" applyFill="1" applyBorder="1" applyAlignment="1">
      <alignment horizontal="center" vertical="center"/>
    </xf>
    <xf numFmtId="49" fontId="21" fillId="6" borderId="2" xfId="7" applyNumberFormat="1" applyFont="1" applyFill="1" applyBorder="1" applyAlignment="1">
      <alignment horizontal="center" vertical="center"/>
    </xf>
    <xf numFmtId="49" fontId="21" fillId="6" borderId="3" xfId="7" applyNumberFormat="1" applyFont="1" applyFill="1" applyBorder="1" applyAlignment="1">
      <alignment horizontal="center" vertical="center"/>
    </xf>
    <xf numFmtId="0" fontId="20" fillId="6" borderId="28" xfId="7" applyFont="1" applyFill="1" applyBorder="1" applyAlignment="1">
      <alignment horizontal="center" vertical="center" wrapText="1"/>
    </xf>
    <xf numFmtId="0" fontId="21" fillId="6" borderId="4" xfId="7" applyFont="1" applyFill="1" applyBorder="1" applyAlignment="1">
      <alignment horizontal="center" vertical="center"/>
    </xf>
    <xf numFmtId="0" fontId="21" fillId="6" borderId="2" xfId="7" applyFont="1" applyFill="1" applyBorder="1" applyAlignment="1">
      <alignment horizontal="center" vertical="center"/>
    </xf>
    <xf numFmtId="0" fontId="21" fillId="6" borderId="3" xfId="7" applyFont="1" applyFill="1" applyBorder="1" applyAlignment="1">
      <alignment horizontal="center" vertical="center"/>
    </xf>
    <xf numFmtId="0" fontId="22" fillId="6" borderId="24" xfId="7" applyFont="1" applyFill="1" applyBorder="1" applyAlignment="1">
      <alignment horizontal="left" vertical="center" wrapText="1"/>
    </xf>
    <xf numFmtId="0" fontId="22" fillId="6" borderId="25" xfId="7" applyFont="1" applyFill="1" applyBorder="1" applyAlignment="1">
      <alignment horizontal="left" vertical="center" wrapText="1"/>
    </xf>
    <xf numFmtId="0" fontId="22" fillId="6" borderId="26" xfId="7" applyFont="1" applyFill="1" applyBorder="1" applyAlignment="1">
      <alignment horizontal="left" vertical="center" wrapText="1"/>
    </xf>
    <xf numFmtId="0" fontId="12" fillId="8" borderId="4" xfId="7" applyFont="1" applyFill="1" applyBorder="1" applyAlignment="1" applyProtection="1">
      <alignment horizontal="right" vertical="center" shrinkToFit="1"/>
      <protection locked="0"/>
    </xf>
    <xf numFmtId="0" fontId="12" fillId="8" borderId="2" xfId="7" applyFont="1" applyFill="1" applyBorder="1" applyAlignment="1" applyProtection="1">
      <alignment horizontal="right" vertical="center" shrinkToFit="1"/>
      <protection locked="0"/>
    </xf>
    <xf numFmtId="0" fontId="12" fillId="8" borderId="3" xfId="7" applyFont="1" applyFill="1" applyBorder="1" applyAlignment="1" applyProtection="1">
      <alignment horizontal="right" vertical="center" shrinkToFit="1"/>
      <protection locked="0"/>
    </xf>
    <xf numFmtId="180" fontId="12" fillId="8" borderId="4" xfId="7" applyNumberFormat="1" applyFont="1" applyFill="1" applyBorder="1" applyAlignment="1" applyProtection="1">
      <alignment horizontal="right" vertical="center" shrinkToFit="1"/>
      <protection locked="0"/>
    </xf>
    <xf numFmtId="180" fontId="12" fillId="8" borderId="2" xfId="7" applyNumberFormat="1" applyFont="1" applyFill="1" applyBorder="1" applyAlignment="1" applyProtection="1">
      <alignment horizontal="right" vertical="center" shrinkToFit="1"/>
      <protection locked="0"/>
    </xf>
    <xf numFmtId="180" fontId="12" fillId="8" borderId="3" xfId="7" applyNumberFormat="1" applyFont="1" applyFill="1" applyBorder="1" applyAlignment="1" applyProtection="1">
      <alignment horizontal="right" vertical="center" shrinkToFit="1"/>
      <protection locked="0"/>
    </xf>
    <xf numFmtId="0" fontId="27" fillId="6" borderId="0" xfId="7" applyFont="1" applyFill="1" applyAlignment="1">
      <alignment horizontal="center" vertical="center" wrapText="1"/>
    </xf>
    <xf numFmtId="179" fontId="12" fillId="8" borderId="4" xfId="7" applyNumberFormat="1" applyFont="1" applyFill="1" applyBorder="1" applyAlignment="1" applyProtection="1">
      <alignment horizontal="right" vertical="center" shrinkToFit="1"/>
      <protection locked="0"/>
    </xf>
    <xf numFmtId="179" fontId="12" fillId="8" borderId="2" xfId="7" applyNumberFormat="1" applyFont="1" applyFill="1" applyBorder="1" applyAlignment="1" applyProtection="1">
      <alignment horizontal="right" vertical="center" shrinkToFit="1"/>
      <protection locked="0"/>
    </xf>
    <xf numFmtId="179" fontId="12" fillId="8" borderId="3" xfId="7" applyNumberFormat="1" applyFont="1" applyFill="1" applyBorder="1" applyAlignment="1" applyProtection="1">
      <alignment horizontal="right" vertical="center" shrinkToFit="1"/>
      <protection locked="0"/>
    </xf>
    <xf numFmtId="0" fontId="20" fillId="6" borderId="23" xfId="7" applyFont="1" applyFill="1" applyBorder="1" applyAlignment="1">
      <alignment horizontal="right" vertical="center" shrinkToFit="1"/>
    </xf>
    <xf numFmtId="0" fontId="20" fillId="6" borderId="0" xfId="7" applyFont="1" applyFill="1" applyAlignment="1">
      <alignment horizontal="right" vertical="center" shrinkToFit="1"/>
    </xf>
    <xf numFmtId="0" fontId="20" fillId="6" borderId="27" xfId="7" applyFont="1" applyFill="1" applyBorder="1" applyAlignment="1">
      <alignment horizontal="right" vertical="center" shrinkToFit="1"/>
    </xf>
    <xf numFmtId="0" fontId="20" fillId="6" borderId="0" xfId="7" applyFont="1" applyFill="1" applyAlignment="1">
      <alignment horizontal="right" vertical="center"/>
    </xf>
    <xf numFmtId="0" fontId="20" fillId="6" borderId="27" xfId="7" applyFont="1" applyFill="1" applyBorder="1" applyAlignment="1">
      <alignment horizontal="right" vertical="center"/>
    </xf>
    <xf numFmtId="0" fontId="22" fillId="6" borderId="1" xfId="7" applyFont="1" applyFill="1" applyBorder="1" applyAlignment="1">
      <alignment horizontal="left" vertical="center" wrapText="1"/>
    </xf>
    <xf numFmtId="0" fontId="22" fillId="6" borderId="24" xfId="7" applyFont="1" applyFill="1" applyBorder="1" applyAlignment="1">
      <alignment horizontal="center" vertical="center" wrapText="1"/>
    </xf>
    <xf numFmtId="0" fontId="22" fillId="6" borderId="26" xfId="7" applyFont="1" applyFill="1" applyBorder="1" applyAlignment="1">
      <alignment horizontal="center" vertical="center" wrapText="1"/>
    </xf>
    <xf numFmtId="0" fontId="22" fillId="6" borderId="4" xfId="7" applyFont="1" applyFill="1" applyBorder="1" applyAlignment="1">
      <alignment horizontal="left" vertical="center" wrapText="1"/>
    </xf>
    <xf numFmtId="0" fontId="22" fillId="6" borderId="3" xfId="7" applyFont="1" applyFill="1" applyBorder="1" applyAlignment="1">
      <alignment horizontal="left" vertical="center" wrapText="1"/>
    </xf>
    <xf numFmtId="0" fontId="27" fillId="6" borderId="0" xfId="7" applyFont="1" applyFill="1" applyAlignment="1">
      <alignment horizontal="right" vertical="center" wrapText="1" indent="1"/>
    </xf>
    <xf numFmtId="0" fontId="27" fillId="6" borderId="27" xfId="7" applyFont="1" applyFill="1" applyBorder="1" applyAlignment="1">
      <alignment horizontal="right" vertical="center" wrapText="1" indent="1"/>
    </xf>
    <xf numFmtId="0" fontId="62" fillId="6" borderId="0" xfId="7" applyFont="1" applyFill="1" applyAlignment="1">
      <alignment horizontal="left" vertical="top" wrapText="1"/>
    </xf>
    <xf numFmtId="0" fontId="13" fillId="9" borderId="6" xfId="7" applyFont="1" applyFill="1" applyBorder="1" applyAlignment="1" applyProtection="1">
      <alignment horizontal="center" vertical="center"/>
      <protection locked="0"/>
    </xf>
    <xf numFmtId="0" fontId="13" fillId="9" borderId="5" xfId="7" applyFont="1" applyFill="1" applyBorder="1" applyAlignment="1" applyProtection="1">
      <alignment horizontal="center" vertical="center"/>
      <protection locked="0"/>
    </xf>
    <xf numFmtId="0" fontId="12" fillId="0" borderId="7" xfId="7" applyFont="1" applyBorder="1" applyAlignment="1">
      <alignment horizontal="center" vertical="center"/>
    </xf>
    <xf numFmtId="0" fontId="13" fillId="9" borderId="7" xfId="7" applyFont="1" applyFill="1" applyBorder="1" applyAlignment="1" applyProtection="1">
      <alignment horizontal="center" vertical="center"/>
      <protection locked="0"/>
    </xf>
  </cellXfs>
  <cellStyles count="9">
    <cellStyle name="ハイパーリンク" xfId="8" builtinId="8"/>
    <cellStyle name="標準" xfId="0" builtinId="0"/>
    <cellStyle name="標準 2" xfId="1" xr:uid="{00000000-0005-0000-0000-000001000000}"/>
    <cellStyle name="標準 2 2" xfId="2" xr:uid="{00000000-0005-0000-0000-000002000000}"/>
    <cellStyle name="標準 2 2 2" xfId="3" xr:uid="{00000000-0005-0000-0000-000003000000}"/>
    <cellStyle name="標準 2 3" xfId="5" xr:uid="{00000000-0005-0000-0000-000004000000}"/>
    <cellStyle name="標準 3" xfId="4" xr:uid="{00000000-0005-0000-0000-000005000000}"/>
    <cellStyle name="標準 4" xfId="6" xr:uid="{00000000-0005-0000-0000-000006000000}"/>
    <cellStyle name="標準 5" xfId="7" xr:uid="{F0013398-AA27-45BC-9158-400BBCFCB2F6}"/>
  </cellStyles>
  <dxfs count="2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99CCFF"/>
      <color rgb="FFFFCCCC"/>
      <color rgb="FFCCFFFF"/>
      <color rgb="FF9BC2E6"/>
      <color rgb="FF3333FF"/>
      <color rgb="FF002060"/>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7" Type="http://schemas.openxmlformats.org/officeDocument/2006/relationships/image" Target="../media/image14.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png"/><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8</xdr:col>
      <xdr:colOff>219075</xdr:colOff>
      <xdr:row>4</xdr:row>
      <xdr:rowOff>152400</xdr:rowOff>
    </xdr:from>
    <xdr:to>
      <xdr:col>23</xdr:col>
      <xdr:colOff>521970</xdr:colOff>
      <xdr:row>4</xdr:row>
      <xdr:rowOff>1297517</xdr:rowOff>
    </xdr:to>
    <xdr:grpSp>
      <xdr:nvGrpSpPr>
        <xdr:cNvPr id="2" name="グループ化 1">
          <a:extLst>
            <a:ext uri="{FF2B5EF4-FFF2-40B4-BE49-F238E27FC236}">
              <a16:creationId xmlns:a16="http://schemas.microsoft.com/office/drawing/2014/main" id="{27D7A34C-B30C-45D2-830E-2B6D15C8C231}"/>
            </a:ext>
          </a:extLst>
        </xdr:cNvPr>
        <xdr:cNvGrpSpPr/>
      </xdr:nvGrpSpPr>
      <xdr:grpSpPr>
        <a:xfrm>
          <a:off x="3000375" y="1828800"/>
          <a:ext cx="7341870" cy="1145117"/>
          <a:chOff x="2857500" y="2493432"/>
          <a:chExt cx="7246620" cy="1145117"/>
        </a:xfrm>
      </xdr:grpSpPr>
      <xdr:sp macro="" textlink="">
        <xdr:nvSpPr>
          <xdr:cNvPr id="3" name="正方形/長方形 2">
            <a:extLst>
              <a:ext uri="{FF2B5EF4-FFF2-40B4-BE49-F238E27FC236}">
                <a16:creationId xmlns:a16="http://schemas.microsoft.com/office/drawing/2014/main" id="{C6A32091-59B1-4E8A-A27C-AA40A1396318}"/>
              </a:ext>
            </a:extLst>
          </xdr:cNvPr>
          <xdr:cNvSpPr/>
        </xdr:nvSpPr>
        <xdr:spPr>
          <a:xfrm>
            <a:off x="2857500" y="2493432"/>
            <a:ext cx="7246620" cy="1145117"/>
          </a:xfrm>
          <a:prstGeom prst="rect">
            <a:avLst/>
          </a:prstGeom>
          <a:solidFill>
            <a:schemeClr val="bg1"/>
          </a:solidFill>
          <a:ln w="38100" cmpd="dbl">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r>
              <a:rPr kumimoji="1" lang="ja-JP" altLang="ja-JP" sz="1100">
                <a:solidFill>
                  <a:srgbClr val="002060"/>
                </a:solidFill>
                <a:effectLst/>
                <a:latin typeface="Meiryo UI" panose="020B0604030504040204" pitchFamily="50" charset="-128"/>
                <a:ea typeface="Meiryo UI" panose="020B0604030504040204" pitchFamily="50" charset="-128"/>
                <a:cs typeface="+mn-cs"/>
              </a:rPr>
              <a:t>　　　単一回答の設問です。プルダウンから選択肢を選んで表示させてください。</a:t>
            </a:r>
            <a:endParaRPr lang="ja-JP" altLang="ja-JP">
              <a:solidFill>
                <a:srgbClr val="002060"/>
              </a:solidFill>
              <a:effectLst/>
              <a:latin typeface="Meiryo UI" panose="020B0604030504040204" pitchFamily="50" charset="-128"/>
              <a:ea typeface="Meiryo UI" panose="020B0604030504040204" pitchFamily="50" charset="-128"/>
            </a:endParaRPr>
          </a:p>
          <a:p>
            <a:r>
              <a:rPr kumimoji="1" lang="ja-JP" altLang="ja-JP" sz="1100">
                <a:solidFill>
                  <a:srgbClr val="002060"/>
                </a:solidFill>
                <a:effectLst/>
                <a:latin typeface="Meiryo UI" panose="020B0604030504040204" pitchFamily="50" charset="-128"/>
                <a:ea typeface="Meiryo UI" panose="020B0604030504040204" pitchFamily="50" charset="-128"/>
                <a:cs typeface="+mn-cs"/>
              </a:rPr>
              <a:t>　　　複数回答の設問です。あてはまる選択肢について、プルダウンから〇を選んで表示させてください。</a:t>
            </a:r>
            <a:endParaRPr lang="ja-JP" altLang="ja-JP">
              <a:solidFill>
                <a:srgbClr val="002060"/>
              </a:solidFill>
              <a:effectLst/>
              <a:latin typeface="Meiryo UI" panose="020B0604030504040204" pitchFamily="50" charset="-128"/>
              <a:ea typeface="Meiryo UI" panose="020B0604030504040204" pitchFamily="50" charset="-128"/>
            </a:endParaRPr>
          </a:p>
          <a:p>
            <a:r>
              <a:rPr kumimoji="1" lang="ja-JP" altLang="ja-JP" sz="1100">
                <a:solidFill>
                  <a:srgbClr val="002060"/>
                </a:solidFill>
                <a:effectLst/>
                <a:latin typeface="Meiryo UI" panose="020B0604030504040204" pitchFamily="50" charset="-128"/>
                <a:ea typeface="Meiryo UI" panose="020B0604030504040204" pitchFamily="50" charset="-128"/>
                <a:cs typeface="+mn-cs"/>
              </a:rPr>
              <a:t>　　　数値もしくは自由回答の欄です。セルに直接入力してください。自由回答には文字数の制限はありません。</a:t>
            </a:r>
            <a:endParaRPr lang="ja-JP" altLang="ja-JP">
              <a:solidFill>
                <a:srgbClr val="002060"/>
              </a:solidFill>
              <a:effectLst/>
              <a:latin typeface="Meiryo UI" panose="020B0604030504040204" pitchFamily="50" charset="-128"/>
              <a:ea typeface="Meiryo UI" panose="020B0604030504040204" pitchFamily="50" charset="-128"/>
            </a:endParaRPr>
          </a:p>
          <a:p>
            <a:pPr eaLnBrk="1" fontAlgn="auto" latinLnBrk="0" hangingPunct="1"/>
            <a:r>
              <a:rPr kumimoji="1" lang="ja-JP" altLang="ja-JP" sz="1100">
                <a:solidFill>
                  <a:srgbClr val="002060"/>
                </a:solidFill>
                <a:effectLst/>
                <a:latin typeface="Meiryo UI" panose="020B0604030504040204" pitchFamily="50" charset="-128"/>
                <a:ea typeface="Meiryo UI" panose="020B0604030504040204" pitchFamily="50" charset="-128"/>
                <a:cs typeface="+mn-cs"/>
              </a:rPr>
              <a:t>　　　回答対象外の設問です。ご回答いただく必要がございません。</a:t>
            </a:r>
            <a:endParaRPr lang="ja-JP" altLang="ja-JP">
              <a:solidFill>
                <a:srgbClr val="002060"/>
              </a:solidFill>
              <a:effectLst/>
              <a:latin typeface="Meiryo UI" panose="020B0604030504040204" pitchFamily="50" charset="-128"/>
              <a:ea typeface="Meiryo UI" panose="020B0604030504040204" pitchFamily="50" charset="-128"/>
            </a:endParaRPr>
          </a:p>
        </xdr:txBody>
      </xdr:sp>
      <xdr:sp macro="" textlink="">
        <xdr:nvSpPr>
          <xdr:cNvPr id="4" name="正方形/長方形 3">
            <a:extLst>
              <a:ext uri="{FF2B5EF4-FFF2-40B4-BE49-F238E27FC236}">
                <a16:creationId xmlns:a16="http://schemas.microsoft.com/office/drawing/2014/main" id="{6195E72C-64DD-4D15-995B-9C39C389E6E3}"/>
              </a:ext>
            </a:extLst>
          </xdr:cNvPr>
          <xdr:cNvSpPr/>
        </xdr:nvSpPr>
        <xdr:spPr>
          <a:xfrm>
            <a:off x="2933700" y="2609850"/>
            <a:ext cx="200025" cy="200025"/>
          </a:xfrm>
          <a:prstGeom prst="rect">
            <a:avLst/>
          </a:prstGeom>
          <a:solidFill>
            <a:srgbClr val="99CC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2060"/>
              </a:solidFill>
              <a:latin typeface="Meiryo UI" panose="020B0604030504040204" pitchFamily="50" charset="-128"/>
              <a:ea typeface="Meiryo UI" panose="020B0604030504040204" pitchFamily="50" charset="-128"/>
            </a:endParaRPr>
          </a:p>
        </xdr:txBody>
      </xdr:sp>
      <xdr:sp macro="" textlink="">
        <xdr:nvSpPr>
          <xdr:cNvPr id="5" name="正方形/長方形 4">
            <a:extLst>
              <a:ext uri="{FF2B5EF4-FFF2-40B4-BE49-F238E27FC236}">
                <a16:creationId xmlns:a16="http://schemas.microsoft.com/office/drawing/2014/main" id="{D6C67CC5-F68F-4F04-827D-0EF32DFE52FF}"/>
              </a:ext>
            </a:extLst>
          </xdr:cNvPr>
          <xdr:cNvSpPr/>
        </xdr:nvSpPr>
        <xdr:spPr>
          <a:xfrm>
            <a:off x="2933700" y="2857500"/>
            <a:ext cx="200025" cy="200025"/>
          </a:xfrm>
          <a:prstGeom prst="rect">
            <a:avLst/>
          </a:prstGeom>
          <a:solidFill>
            <a:schemeClr val="accent4">
              <a:lumMod val="40000"/>
              <a:lumOff val="60000"/>
            </a:schemeClr>
          </a:solidFill>
          <a:ln w="3175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2060"/>
              </a:solidFill>
              <a:latin typeface="Meiryo UI" panose="020B0604030504040204" pitchFamily="50" charset="-128"/>
              <a:ea typeface="Meiryo UI" panose="020B0604030504040204" pitchFamily="50" charset="-128"/>
            </a:endParaRPr>
          </a:p>
        </xdr:txBody>
      </xdr:sp>
      <xdr:sp macro="" textlink="">
        <xdr:nvSpPr>
          <xdr:cNvPr id="6" name="正方形/長方形 5">
            <a:extLst>
              <a:ext uri="{FF2B5EF4-FFF2-40B4-BE49-F238E27FC236}">
                <a16:creationId xmlns:a16="http://schemas.microsoft.com/office/drawing/2014/main" id="{E942742E-3CB7-408B-A313-798E1E64D325}"/>
              </a:ext>
            </a:extLst>
          </xdr:cNvPr>
          <xdr:cNvSpPr/>
        </xdr:nvSpPr>
        <xdr:spPr>
          <a:xfrm>
            <a:off x="2933700" y="3095625"/>
            <a:ext cx="200025" cy="200025"/>
          </a:xfrm>
          <a:prstGeom prst="rect">
            <a:avLst/>
          </a:prstGeom>
          <a:solidFill>
            <a:schemeClr val="accent6">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2060"/>
              </a:solidFill>
              <a:latin typeface="Meiryo UI" panose="020B0604030504040204" pitchFamily="50" charset="-128"/>
              <a:ea typeface="Meiryo UI" panose="020B0604030504040204" pitchFamily="50" charset="-128"/>
            </a:endParaRPr>
          </a:p>
        </xdr:txBody>
      </xdr:sp>
      <xdr:sp macro="" textlink="">
        <xdr:nvSpPr>
          <xdr:cNvPr id="7" name="正方形/長方形 6">
            <a:extLst>
              <a:ext uri="{FF2B5EF4-FFF2-40B4-BE49-F238E27FC236}">
                <a16:creationId xmlns:a16="http://schemas.microsoft.com/office/drawing/2014/main" id="{54F8B76C-57BD-491E-9908-A37023D22C4C}"/>
              </a:ext>
            </a:extLst>
          </xdr:cNvPr>
          <xdr:cNvSpPr/>
        </xdr:nvSpPr>
        <xdr:spPr>
          <a:xfrm>
            <a:off x="2933700" y="3324225"/>
            <a:ext cx="200025" cy="200025"/>
          </a:xfrm>
          <a:prstGeom prst="rect">
            <a:avLst/>
          </a:prstGeom>
          <a:solidFill>
            <a:schemeClr val="bg1">
              <a:lumMod val="75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2060"/>
              </a:solidFill>
              <a:latin typeface="Meiryo UI" panose="020B0604030504040204" pitchFamily="50" charset="-128"/>
              <a:ea typeface="Meiryo UI" panose="020B0604030504040204" pitchFamily="50" charset="-128"/>
            </a:endParaRPr>
          </a:p>
        </xdr:txBody>
      </xdr:sp>
    </xdr:grpSp>
    <xdr:clientData/>
  </xdr:twoCellAnchor>
  <xdr:oneCellAnchor>
    <xdr:from>
      <xdr:col>5</xdr:col>
      <xdr:colOff>0</xdr:colOff>
      <xdr:row>42</xdr:row>
      <xdr:rowOff>0</xdr:rowOff>
    </xdr:from>
    <xdr:ext cx="393887" cy="117100"/>
    <xdr:grpSp>
      <xdr:nvGrpSpPr>
        <xdr:cNvPr id="8" name="グループ化 7">
          <a:extLst>
            <a:ext uri="{FF2B5EF4-FFF2-40B4-BE49-F238E27FC236}">
              <a16:creationId xmlns:a16="http://schemas.microsoft.com/office/drawing/2014/main" id="{15E34672-4581-4866-8D43-70DF010107B0}"/>
            </a:ext>
          </a:extLst>
        </xdr:cNvPr>
        <xdr:cNvGrpSpPr/>
      </xdr:nvGrpSpPr>
      <xdr:grpSpPr>
        <a:xfrm>
          <a:off x="1533525" y="11449050"/>
          <a:ext cx="393887" cy="117100"/>
          <a:chOff x="1029260" y="3065369"/>
          <a:chExt cx="393887" cy="144555"/>
        </a:xfrm>
      </xdr:grpSpPr>
      <xdr:cxnSp macro="">
        <xdr:nvCxnSpPr>
          <xdr:cNvPr id="9" name="直線コネクタ 8">
            <a:extLst>
              <a:ext uri="{FF2B5EF4-FFF2-40B4-BE49-F238E27FC236}">
                <a16:creationId xmlns:a16="http://schemas.microsoft.com/office/drawing/2014/main" id="{21278E2A-B773-41C5-A2ED-7A2BA008AFD0}"/>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412703C1-3CF6-4D47-A268-6187612EEE05}"/>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0</xdr:colOff>
      <xdr:row>31</xdr:row>
      <xdr:rowOff>0</xdr:rowOff>
    </xdr:from>
    <xdr:ext cx="393887" cy="117100"/>
    <xdr:grpSp>
      <xdr:nvGrpSpPr>
        <xdr:cNvPr id="11" name="グループ化 10">
          <a:extLst>
            <a:ext uri="{FF2B5EF4-FFF2-40B4-BE49-F238E27FC236}">
              <a16:creationId xmlns:a16="http://schemas.microsoft.com/office/drawing/2014/main" id="{9EA65737-BCDB-4E6C-B359-48CE68E3E0A4}"/>
            </a:ext>
          </a:extLst>
        </xdr:cNvPr>
        <xdr:cNvGrpSpPr/>
      </xdr:nvGrpSpPr>
      <xdr:grpSpPr>
        <a:xfrm>
          <a:off x="1533525" y="8963025"/>
          <a:ext cx="393887" cy="117100"/>
          <a:chOff x="1029260" y="3065369"/>
          <a:chExt cx="393887" cy="144555"/>
        </a:xfrm>
      </xdr:grpSpPr>
      <xdr:cxnSp macro="">
        <xdr:nvCxnSpPr>
          <xdr:cNvPr id="12" name="直線コネクタ 11">
            <a:extLst>
              <a:ext uri="{FF2B5EF4-FFF2-40B4-BE49-F238E27FC236}">
                <a16:creationId xmlns:a16="http://schemas.microsoft.com/office/drawing/2014/main" id="{4E5D8842-9178-4082-84FC-18AE8C715D0E}"/>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D31B5B72-08FE-43C1-83A3-D57D0F1F849F}"/>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twoCellAnchor>
    <xdr:from>
      <xdr:col>10</xdr:col>
      <xdr:colOff>47626</xdr:colOff>
      <xdr:row>68</xdr:row>
      <xdr:rowOff>38100</xdr:rowOff>
    </xdr:from>
    <xdr:to>
      <xdr:col>13</xdr:col>
      <xdr:colOff>540205</xdr:colOff>
      <xdr:row>74</xdr:row>
      <xdr:rowOff>57150</xdr:rowOff>
    </xdr:to>
    <xdr:sp macro="" textlink="">
      <xdr:nvSpPr>
        <xdr:cNvPr id="14" name="正方形/長方形 13">
          <a:extLst>
            <a:ext uri="{FF2B5EF4-FFF2-40B4-BE49-F238E27FC236}">
              <a16:creationId xmlns:a16="http://schemas.microsoft.com/office/drawing/2014/main" id="{84A0767E-FEEA-4B3B-ABC2-7285501ED36E}"/>
            </a:ext>
          </a:extLst>
        </xdr:cNvPr>
        <xdr:cNvSpPr/>
      </xdr:nvSpPr>
      <xdr:spPr>
        <a:xfrm>
          <a:off x="3800476" y="17545050"/>
          <a:ext cx="1702254" cy="1114425"/>
        </a:xfrm>
        <a:prstGeom prst="rect">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705834</xdr:colOff>
      <xdr:row>33</xdr:row>
      <xdr:rowOff>59262</xdr:rowOff>
    </xdr:from>
    <xdr:ext cx="4752000" cy="2833518"/>
    <xdr:pic>
      <xdr:nvPicPr>
        <xdr:cNvPr id="2" name="図 1">
          <a:extLst>
            <a:ext uri="{FF2B5EF4-FFF2-40B4-BE49-F238E27FC236}">
              <a16:creationId xmlns:a16="http://schemas.microsoft.com/office/drawing/2014/main" id="{4000EDD4-C827-40B5-B9A6-623E110A0F64}"/>
            </a:ext>
          </a:extLst>
        </xdr:cNvPr>
        <xdr:cNvPicPr>
          <a:picLocks noChangeAspect="1"/>
        </xdr:cNvPicPr>
      </xdr:nvPicPr>
      <xdr:blipFill>
        <a:blip xmlns:r="http://schemas.openxmlformats.org/officeDocument/2006/relationships" r:embed="rId1"/>
        <a:stretch>
          <a:fillRect/>
        </a:stretch>
      </xdr:blipFill>
      <xdr:spPr>
        <a:xfrm>
          <a:off x="4117901" y="7603062"/>
          <a:ext cx="4752000" cy="2833518"/>
        </a:xfrm>
        <a:prstGeom prst="rect">
          <a:avLst/>
        </a:prstGeom>
        <a:ln>
          <a:solidFill>
            <a:schemeClr val="tx1"/>
          </a:solidFill>
        </a:ln>
      </xdr:spPr>
    </xdr:pic>
    <xdr:clientData/>
  </xdr:oneCellAnchor>
  <xdr:oneCellAnchor>
    <xdr:from>
      <xdr:col>2</xdr:col>
      <xdr:colOff>118530</xdr:colOff>
      <xdr:row>32</xdr:row>
      <xdr:rowOff>16924</xdr:rowOff>
    </xdr:from>
    <xdr:ext cx="2088356" cy="1314749"/>
    <xdr:pic>
      <xdr:nvPicPr>
        <xdr:cNvPr id="3" name="図 2">
          <a:extLst>
            <a:ext uri="{FF2B5EF4-FFF2-40B4-BE49-F238E27FC236}">
              <a16:creationId xmlns:a16="http://schemas.microsoft.com/office/drawing/2014/main" id="{84F6BC30-D141-42B5-A674-0979B832AA08}"/>
            </a:ext>
          </a:extLst>
        </xdr:cNvPr>
        <xdr:cNvPicPr>
          <a:picLocks noChangeAspect="1"/>
        </xdr:cNvPicPr>
      </xdr:nvPicPr>
      <xdr:blipFill>
        <a:blip xmlns:r="http://schemas.openxmlformats.org/officeDocument/2006/relationships" r:embed="rId2"/>
        <a:stretch>
          <a:fillRect/>
        </a:stretch>
      </xdr:blipFill>
      <xdr:spPr>
        <a:xfrm>
          <a:off x="1490130" y="7332124"/>
          <a:ext cx="2088356" cy="1314749"/>
        </a:xfrm>
        <a:prstGeom prst="rect">
          <a:avLst/>
        </a:prstGeom>
        <a:ln>
          <a:solidFill>
            <a:schemeClr val="accent1"/>
          </a:solidFill>
        </a:ln>
      </xdr:spPr>
    </xdr:pic>
    <xdr:clientData/>
  </xdr:oneCellAnchor>
  <xdr:twoCellAnchor>
    <xdr:from>
      <xdr:col>5</xdr:col>
      <xdr:colOff>243666</xdr:colOff>
      <xdr:row>36</xdr:row>
      <xdr:rowOff>67797</xdr:rowOff>
    </xdr:from>
    <xdr:to>
      <xdr:col>8</xdr:col>
      <xdr:colOff>378064</xdr:colOff>
      <xdr:row>44</xdr:row>
      <xdr:rowOff>169332</xdr:rowOff>
    </xdr:to>
    <xdr:cxnSp macro="">
      <xdr:nvCxnSpPr>
        <xdr:cNvPr id="4" name="直線矢印コネクタ 9">
          <a:extLst>
            <a:ext uri="{FF2B5EF4-FFF2-40B4-BE49-F238E27FC236}">
              <a16:creationId xmlns:a16="http://schemas.microsoft.com/office/drawing/2014/main" id="{75810CE2-389A-47FF-9F0E-B15C7272FE57}"/>
            </a:ext>
          </a:extLst>
        </xdr:cNvPr>
        <xdr:cNvCxnSpPr>
          <a:stCxn id="5" idx="2"/>
        </xdr:cNvCxnSpPr>
      </xdr:nvCxnSpPr>
      <xdr:spPr>
        <a:xfrm rot="16200000" flipH="1">
          <a:off x="3803397" y="8166666"/>
          <a:ext cx="1930335" cy="2191798"/>
        </a:xfrm>
        <a:prstGeom prst="bentConnector2">
          <a:avLst/>
        </a:prstGeom>
        <a:ln>
          <a:solidFill>
            <a:srgbClr val="00B0F0"/>
          </a:solidFill>
          <a:tailEnd type="stealth" w="lg"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143933</xdr:colOff>
      <xdr:row>35</xdr:row>
      <xdr:rowOff>110063</xdr:rowOff>
    </xdr:from>
    <xdr:to>
      <xdr:col>6</xdr:col>
      <xdr:colOff>72466</xdr:colOff>
      <xdr:row>36</xdr:row>
      <xdr:rowOff>67797</xdr:rowOff>
    </xdr:to>
    <xdr:sp macro="" textlink="">
      <xdr:nvSpPr>
        <xdr:cNvPr id="5" name="正方形/長方形 4">
          <a:extLst>
            <a:ext uri="{FF2B5EF4-FFF2-40B4-BE49-F238E27FC236}">
              <a16:creationId xmlns:a16="http://schemas.microsoft.com/office/drawing/2014/main" id="{2BF9BC36-E83B-4006-82AE-FB450E7F78B9}"/>
            </a:ext>
          </a:extLst>
        </xdr:cNvPr>
        <xdr:cNvSpPr/>
      </xdr:nvSpPr>
      <xdr:spPr>
        <a:xfrm>
          <a:off x="2887133" y="8111063"/>
          <a:ext cx="1300133" cy="186334"/>
        </a:xfrm>
        <a:prstGeom prst="rect">
          <a:avLst/>
        </a:prstGeom>
        <a:noFill/>
        <a:ln>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25401</xdr:colOff>
      <xdr:row>36</xdr:row>
      <xdr:rowOff>59267</xdr:rowOff>
    </xdr:from>
    <xdr:to>
      <xdr:col>6</xdr:col>
      <xdr:colOff>385401</xdr:colOff>
      <xdr:row>37</xdr:row>
      <xdr:rowOff>16999</xdr:rowOff>
    </xdr:to>
    <xdr:sp macro="" textlink="">
      <xdr:nvSpPr>
        <xdr:cNvPr id="6" name="正方形/長方形 5">
          <a:extLst>
            <a:ext uri="{FF2B5EF4-FFF2-40B4-BE49-F238E27FC236}">
              <a16:creationId xmlns:a16="http://schemas.microsoft.com/office/drawing/2014/main" id="{AABF3562-2E75-4C2E-BA53-A302D2B87EAA}"/>
            </a:ext>
          </a:extLst>
        </xdr:cNvPr>
        <xdr:cNvSpPr/>
      </xdr:nvSpPr>
      <xdr:spPr>
        <a:xfrm>
          <a:off x="4140201" y="8288867"/>
          <a:ext cx="360000" cy="186332"/>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205402</xdr:colOff>
      <xdr:row>37</xdr:row>
      <xdr:rowOff>16998</xdr:rowOff>
    </xdr:from>
    <xdr:to>
      <xdr:col>8</xdr:col>
      <xdr:colOff>367002</xdr:colOff>
      <xdr:row>42</xdr:row>
      <xdr:rowOff>76194</xdr:rowOff>
    </xdr:to>
    <xdr:cxnSp macro="">
      <xdr:nvCxnSpPr>
        <xdr:cNvPr id="7" name="直線矢印コネクタ 9">
          <a:extLst>
            <a:ext uri="{FF2B5EF4-FFF2-40B4-BE49-F238E27FC236}">
              <a16:creationId xmlns:a16="http://schemas.microsoft.com/office/drawing/2014/main" id="{04689C4D-A528-4A9A-B190-53AC4C5D85F3}"/>
            </a:ext>
          </a:extLst>
        </xdr:cNvPr>
        <xdr:cNvCxnSpPr>
          <a:stCxn id="6" idx="2"/>
        </xdr:cNvCxnSpPr>
      </xdr:nvCxnSpPr>
      <xdr:spPr>
        <a:xfrm rot="16200000" flipH="1">
          <a:off x="4485704" y="8309696"/>
          <a:ext cx="1202196" cy="1533200"/>
        </a:xfrm>
        <a:prstGeom prst="bentConnector2">
          <a:avLst/>
        </a:prstGeom>
        <a:ln>
          <a:solidFill>
            <a:srgbClr val="FF0000"/>
          </a:solidFill>
          <a:tailEnd type="stealth" w="lg"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668853</xdr:colOff>
      <xdr:row>41</xdr:row>
      <xdr:rowOff>127002</xdr:rowOff>
    </xdr:from>
    <xdr:to>
      <xdr:col>12</xdr:col>
      <xdr:colOff>489786</xdr:colOff>
      <xdr:row>43</xdr:row>
      <xdr:rowOff>114468</xdr:rowOff>
    </xdr:to>
    <xdr:sp macro="" textlink="">
      <xdr:nvSpPr>
        <xdr:cNvPr id="8" name="吹き出し: 角を丸めた四角形 7">
          <a:extLst>
            <a:ext uri="{FF2B5EF4-FFF2-40B4-BE49-F238E27FC236}">
              <a16:creationId xmlns:a16="http://schemas.microsoft.com/office/drawing/2014/main" id="{26BBFEC2-6193-48C4-88BE-7F4231A6F0EA}"/>
            </a:ext>
          </a:extLst>
        </xdr:cNvPr>
        <xdr:cNvSpPr/>
      </xdr:nvSpPr>
      <xdr:spPr>
        <a:xfrm>
          <a:off x="6841053" y="9499602"/>
          <a:ext cx="1878333" cy="444666"/>
        </a:xfrm>
        <a:prstGeom prst="wedgeRoundRectCallout">
          <a:avLst>
            <a:gd name="adj1" fmla="val -65327"/>
            <a:gd name="adj2" fmla="val -5130"/>
            <a:gd name="adj3" fmla="val 16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18000" bIns="0" rtlCol="0" anchor="ctr" anchorCtr="0"/>
        <a:lstStyle/>
        <a:p>
          <a:pPr algn="l"/>
          <a:r>
            <a:rPr kumimoji="1" lang="ja-JP" altLang="en-US" sz="1050">
              <a:solidFill>
                <a:schemeClr val="tx1"/>
              </a:solidFill>
              <a:latin typeface="MS UI Gothic" panose="020B0600070205080204" pitchFamily="50" charset="-128"/>
              <a:ea typeface="MS UI Gothic" panose="020B0600070205080204" pitchFamily="50" charset="-128"/>
            </a:rPr>
            <a:t> </a:t>
          </a:r>
          <a:r>
            <a:rPr kumimoji="1" lang="en-US" altLang="ja-JP" sz="1050" b="1" u="sng">
              <a:solidFill>
                <a:schemeClr val="tx1"/>
              </a:solidFill>
              <a:latin typeface="MS UI Gothic" panose="020B0600070205080204" pitchFamily="50" charset="-128"/>
              <a:ea typeface="MS UI Gothic" panose="020B0600070205080204" pitchFamily="50" charset="-128"/>
            </a:rPr>
            <a:t>4</a:t>
          </a:r>
          <a:r>
            <a:rPr kumimoji="1" lang="ja-JP" altLang="en-US" sz="1050" b="1" u="sng">
              <a:solidFill>
                <a:schemeClr val="tx1"/>
              </a:solidFill>
              <a:latin typeface="MS UI Gothic" panose="020B0600070205080204" pitchFamily="50" charset="-128"/>
              <a:ea typeface="MS UI Gothic" panose="020B0600070205080204" pitchFamily="50" charset="-128"/>
            </a:rPr>
            <a:t>桁の番号</a:t>
          </a:r>
          <a:r>
            <a:rPr kumimoji="1" lang="ja-JP" altLang="en-US" sz="1050">
              <a:solidFill>
                <a:schemeClr val="tx1"/>
              </a:solidFill>
              <a:latin typeface="MS UI Gothic" panose="020B0600070205080204" pitchFamily="50" charset="-128"/>
              <a:ea typeface="MS UI Gothic" panose="020B0600070205080204" pitchFamily="50" charset="-128"/>
            </a:rPr>
            <a:t>を </a:t>
          </a:r>
          <a:r>
            <a:rPr kumimoji="1" lang="ja-JP" altLang="en-US" sz="1050" b="1" u="sng">
              <a:solidFill>
                <a:schemeClr val="tx1"/>
              </a:solidFill>
              <a:latin typeface="MS UI Gothic" panose="020B0600070205080204" pitchFamily="50" charset="-128"/>
              <a:ea typeface="MS UI Gothic" panose="020B0600070205080204" pitchFamily="50" charset="-128"/>
            </a:rPr>
            <a:t>半角で</a:t>
          </a:r>
          <a:r>
            <a:rPr kumimoji="1" lang="ja-JP" altLang="en-US" sz="1050">
              <a:solidFill>
                <a:schemeClr val="tx1"/>
              </a:solidFill>
              <a:latin typeface="MS UI Gothic" panose="020B0600070205080204" pitchFamily="50" charset="-128"/>
              <a:ea typeface="MS UI Gothic" panose="020B0600070205080204" pitchFamily="50" charset="-128"/>
            </a:rPr>
            <a:t>入力</a:t>
          </a:r>
          <a:endParaRPr kumimoji="1" lang="en-US" altLang="ja-JP" sz="1050">
            <a:solidFill>
              <a:schemeClr val="tx1"/>
            </a:solidFill>
            <a:latin typeface="MS UI Gothic" panose="020B0600070205080204" pitchFamily="50" charset="-128"/>
            <a:ea typeface="MS UI Gothic" panose="020B0600070205080204" pitchFamily="50" charset="-128"/>
          </a:endParaRPr>
        </a:p>
      </xdr:txBody>
    </xdr:sp>
    <xdr:clientData/>
  </xdr:twoCellAnchor>
  <xdr:twoCellAnchor>
    <xdr:from>
      <xdr:col>9</xdr:col>
      <xdr:colOff>683879</xdr:colOff>
      <xdr:row>44</xdr:row>
      <xdr:rowOff>63677</xdr:rowOff>
    </xdr:from>
    <xdr:to>
      <xdr:col>12</xdr:col>
      <xdr:colOff>504812</xdr:colOff>
      <xdr:row>46</xdr:row>
      <xdr:rowOff>159143</xdr:rowOff>
    </xdr:to>
    <xdr:sp macro="" textlink="">
      <xdr:nvSpPr>
        <xdr:cNvPr id="9" name="吹き出し: 角を丸めた四角形 8">
          <a:extLst>
            <a:ext uri="{FF2B5EF4-FFF2-40B4-BE49-F238E27FC236}">
              <a16:creationId xmlns:a16="http://schemas.microsoft.com/office/drawing/2014/main" id="{2FC0C702-C4FB-4273-87AA-055AB891F7E2}"/>
            </a:ext>
          </a:extLst>
        </xdr:cNvPr>
        <xdr:cNvSpPr/>
      </xdr:nvSpPr>
      <xdr:spPr>
        <a:xfrm>
          <a:off x="6856079" y="10122077"/>
          <a:ext cx="1878333" cy="552666"/>
        </a:xfrm>
        <a:prstGeom prst="wedgeRoundRectCallout">
          <a:avLst>
            <a:gd name="adj1" fmla="val -67091"/>
            <a:gd name="adj2" fmla="val -33466"/>
            <a:gd name="adj3" fmla="val 16667"/>
          </a:avLst>
        </a:prstGeom>
        <a:solidFill>
          <a:schemeClr val="bg1"/>
        </a:solidFill>
        <a:ln>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18000" bIns="0" rtlCol="0" anchor="ctr" anchorCtr="0"/>
        <a:lstStyle/>
        <a:p>
          <a:pPr algn="l"/>
          <a:r>
            <a:rPr kumimoji="1" lang="ja-JP" altLang="en-US" sz="1050" b="1" u="sng">
              <a:solidFill>
                <a:schemeClr val="tx1"/>
              </a:solidFill>
              <a:latin typeface="MS UI Gothic" panose="020B0600070205080204" pitchFamily="50" charset="-128"/>
              <a:ea typeface="MS UI Gothic" panose="020B0600070205080204" pitchFamily="50" charset="-128"/>
            </a:rPr>
            <a:t>電話番号</a:t>
          </a:r>
          <a:r>
            <a:rPr kumimoji="1" lang="ja-JP" altLang="en-US" sz="1050">
              <a:solidFill>
                <a:schemeClr val="tx1"/>
              </a:solidFill>
              <a:latin typeface="MS UI Gothic" panose="020B0600070205080204" pitchFamily="50" charset="-128"/>
              <a:ea typeface="MS UI Gothic" panose="020B0600070205080204" pitchFamily="50" charset="-128"/>
            </a:rPr>
            <a:t> を </a:t>
          </a:r>
          <a:br>
            <a:rPr kumimoji="1" lang="en-US" altLang="ja-JP" sz="1050">
              <a:solidFill>
                <a:schemeClr val="tx1"/>
              </a:solidFill>
              <a:latin typeface="MS UI Gothic" panose="020B0600070205080204" pitchFamily="50" charset="-128"/>
              <a:ea typeface="MS UI Gothic" panose="020B0600070205080204" pitchFamily="50" charset="-128"/>
            </a:rPr>
          </a:br>
          <a:r>
            <a:rPr kumimoji="1" lang="en-US" altLang="ja-JP" sz="1050" b="1" u="sng">
              <a:solidFill>
                <a:schemeClr val="tx1"/>
              </a:solidFill>
              <a:latin typeface="MS UI Gothic" panose="020B0600070205080204" pitchFamily="50" charset="-128"/>
              <a:ea typeface="MS UI Gothic" panose="020B0600070205080204" pitchFamily="50" charset="-128"/>
            </a:rPr>
            <a:t> </a:t>
          </a:r>
          <a:r>
            <a:rPr kumimoji="1" lang="ja-JP" altLang="en-US" sz="1050" b="1" u="sng">
              <a:solidFill>
                <a:schemeClr val="tx1"/>
              </a:solidFill>
              <a:latin typeface="MS UI Gothic" panose="020B0600070205080204" pitchFamily="50" charset="-128"/>
              <a:ea typeface="MS UI Gothic" panose="020B0600070205080204" pitchFamily="50" charset="-128"/>
            </a:rPr>
            <a:t>「</a:t>
          </a:r>
          <a:r>
            <a:rPr kumimoji="1" lang="en-US" altLang="ja-JP" sz="1050" b="1" u="sng">
              <a:solidFill>
                <a:schemeClr val="tx1"/>
              </a:solidFill>
              <a:latin typeface="MS UI Gothic" panose="020B0600070205080204" pitchFamily="50" charset="-128"/>
              <a:ea typeface="MS UI Gothic" panose="020B0600070205080204" pitchFamily="50" charset="-128"/>
            </a:rPr>
            <a:t>-</a:t>
          </a:r>
          <a:r>
            <a:rPr kumimoji="1" lang="ja-JP" altLang="en-US" sz="1050" b="1" u="sng">
              <a:solidFill>
                <a:schemeClr val="tx1"/>
              </a:solidFill>
              <a:latin typeface="MS UI Gothic" panose="020B0600070205080204" pitchFamily="50" charset="-128"/>
              <a:ea typeface="MS UI Gothic" panose="020B0600070205080204" pitchFamily="50" charset="-128"/>
            </a:rPr>
            <a:t>（ハイフン）」なし、半角で</a:t>
          </a:r>
          <a:r>
            <a:rPr kumimoji="1" lang="ja-JP" altLang="en-US" sz="1050">
              <a:solidFill>
                <a:schemeClr val="tx1"/>
              </a:solidFill>
              <a:latin typeface="MS UI Gothic" panose="020B0600070205080204" pitchFamily="50" charset="-128"/>
              <a:ea typeface="MS UI Gothic" panose="020B0600070205080204" pitchFamily="50" charset="-128"/>
            </a:rPr>
            <a:t>入力</a:t>
          </a:r>
        </a:p>
      </xdr:txBody>
    </xdr:sp>
    <xdr:clientData/>
  </xdr:twoCellAnchor>
  <xdr:oneCellAnchor>
    <xdr:from>
      <xdr:col>6</xdr:col>
      <xdr:colOff>8467</xdr:colOff>
      <xdr:row>53</xdr:row>
      <xdr:rowOff>59269</xdr:rowOff>
    </xdr:from>
    <xdr:ext cx="4752000" cy="2644130"/>
    <xdr:pic>
      <xdr:nvPicPr>
        <xdr:cNvPr id="10" name="図 9">
          <a:extLst>
            <a:ext uri="{FF2B5EF4-FFF2-40B4-BE49-F238E27FC236}">
              <a16:creationId xmlns:a16="http://schemas.microsoft.com/office/drawing/2014/main" id="{E976287B-B85C-4A64-BC18-369DCDF5CB03}"/>
            </a:ext>
          </a:extLst>
        </xdr:cNvPr>
        <xdr:cNvPicPr>
          <a:picLocks noChangeAspect="1"/>
        </xdr:cNvPicPr>
      </xdr:nvPicPr>
      <xdr:blipFill>
        <a:blip xmlns:r="http://schemas.openxmlformats.org/officeDocument/2006/relationships" r:embed="rId3"/>
        <a:stretch>
          <a:fillRect/>
        </a:stretch>
      </xdr:blipFill>
      <xdr:spPr>
        <a:xfrm>
          <a:off x="4123267" y="12175069"/>
          <a:ext cx="4752000" cy="2644130"/>
        </a:xfrm>
        <a:prstGeom prst="rect">
          <a:avLst/>
        </a:prstGeom>
        <a:ln>
          <a:solidFill>
            <a:schemeClr val="tx1"/>
          </a:solidFill>
        </a:ln>
      </xdr:spPr>
    </xdr:pic>
    <xdr:clientData/>
  </xdr:oneCellAnchor>
  <xdr:oneCellAnchor>
    <xdr:from>
      <xdr:col>2</xdr:col>
      <xdr:colOff>321742</xdr:colOff>
      <xdr:row>55</xdr:row>
      <xdr:rowOff>135469</xdr:rowOff>
    </xdr:from>
    <xdr:ext cx="1260000" cy="1706484"/>
    <xdr:sp macro="" textlink="">
      <xdr:nvSpPr>
        <xdr:cNvPr id="11" name="テキスト ボックス 10">
          <a:extLst>
            <a:ext uri="{FF2B5EF4-FFF2-40B4-BE49-F238E27FC236}">
              <a16:creationId xmlns:a16="http://schemas.microsoft.com/office/drawing/2014/main" id="{01FDE049-EC09-4075-8666-E9ABA2F20E24}"/>
            </a:ext>
          </a:extLst>
        </xdr:cNvPr>
        <xdr:cNvSpPr txBox="1"/>
      </xdr:nvSpPr>
      <xdr:spPr>
        <a:xfrm>
          <a:off x="1693342" y="12708469"/>
          <a:ext cx="1260000" cy="1706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r"/>
          <a:r>
            <a:rPr kumimoji="1" lang="ja-JP" altLang="en-US" sz="1050">
              <a:latin typeface="MS UI Gothic" panose="020B0600070205080204" pitchFamily="50" charset="-128"/>
              <a:ea typeface="MS UI Gothic" panose="020B0600070205080204" pitchFamily="50" charset="-128"/>
            </a:rPr>
            <a:t> 「ファイルを選択」を</a:t>
          </a:r>
          <a:endParaRPr kumimoji="1" lang="en-US" altLang="ja-JP" sz="1050">
            <a:latin typeface="MS UI Gothic" panose="020B0600070205080204" pitchFamily="50" charset="-128"/>
            <a:ea typeface="MS UI Gothic" panose="020B0600070205080204" pitchFamily="50" charset="-128"/>
          </a:endParaRPr>
        </a:p>
        <a:p>
          <a:pPr algn="r"/>
          <a:r>
            <a:rPr kumimoji="1" lang="ja-JP" altLang="en-US" sz="1050">
              <a:latin typeface="MS UI Gothic" panose="020B0600070205080204" pitchFamily="50" charset="-128"/>
              <a:ea typeface="MS UI Gothic" panose="020B0600070205080204" pitchFamily="50" charset="-128"/>
            </a:rPr>
            <a:t>クリック</a:t>
          </a:r>
          <a:endParaRPr kumimoji="1" lang="en-US" altLang="ja-JP" sz="1050">
            <a:latin typeface="MS UI Gothic" panose="020B0600070205080204" pitchFamily="50" charset="-128"/>
            <a:ea typeface="MS UI Gothic" panose="020B0600070205080204" pitchFamily="50" charset="-128"/>
          </a:endParaRPr>
        </a:p>
        <a:p>
          <a:pPr algn="r"/>
          <a:endParaRPr kumimoji="1" lang="en-US" altLang="ja-JP" sz="1400">
            <a:latin typeface="MS UI Gothic" panose="020B0600070205080204" pitchFamily="50" charset="-128"/>
            <a:ea typeface="MS UI Gothic" panose="020B0600070205080204" pitchFamily="50" charset="-128"/>
          </a:endParaRPr>
        </a:p>
        <a:p>
          <a:pPr algn="r"/>
          <a:r>
            <a:rPr kumimoji="1" lang="ja-JP" altLang="en-US" sz="1050">
              <a:latin typeface="MS UI Gothic" panose="020B0600070205080204" pitchFamily="50" charset="-128"/>
              <a:ea typeface="MS UI Gothic" panose="020B0600070205080204" pitchFamily="50" charset="-128"/>
            </a:rPr>
            <a:t>「アップロード」を</a:t>
          </a:r>
          <a:endParaRPr kumimoji="1" lang="en-US" altLang="ja-JP" sz="1050">
            <a:latin typeface="MS UI Gothic" panose="020B0600070205080204" pitchFamily="50" charset="-128"/>
            <a:ea typeface="MS UI Gothic" panose="020B0600070205080204" pitchFamily="50" charset="-128"/>
          </a:endParaRPr>
        </a:p>
        <a:p>
          <a:pPr algn="r"/>
          <a:r>
            <a:rPr kumimoji="1" lang="ja-JP" altLang="en-US" sz="1050">
              <a:latin typeface="MS UI Gothic" panose="020B0600070205080204" pitchFamily="50" charset="-128"/>
              <a:ea typeface="MS UI Gothic" panose="020B0600070205080204" pitchFamily="50" charset="-128"/>
            </a:rPr>
            <a:t>クリック</a:t>
          </a:r>
          <a:endParaRPr kumimoji="1" lang="en-US" altLang="ja-JP" sz="1050">
            <a:latin typeface="MS UI Gothic" panose="020B0600070205080204" pitchFamily="50" charset="-128"/>
            <a:ea typeface="MS UI Gothic" panose="020B0600070205080204" pitchFamily="50" charset="-128"/>
          </a:endParaRPr>
        </a:p>
        <a:p>
          <a:pPr algn="ctr"/>
          <a:r>
            <a:rPr kumimoji="1" lang="ja-JP" altLang="en-US" sz="1050">
              <a:latin typeface="MS UI Gothic" panose="020B0600070205080204" pitchFamily="50" charset="-128"/>
              <a:ea typeface="MS UI Gothic" panose="020B0600070205080204" pitchFamily="50" charset="-128"/>
            </a:rPr>
            <a:t>↓</a:t>
          </a:r>
          <a:endParaRPr kumimoji="1" lang="en-US" altLang="ja-JP" sz="1050">
            <a:latin typeface="MS UI Gothic" panose="020B0600070205080204" pitchFamily="50" charset="-128"/>
            <a:ea typeface="MS UI Gothic" panose="020B0600070205080204" pitchFamily="50" charset="-128"/>
          </a:endParaRPr>
        </a:p>
        <a:p>
          <a:pPr algn="r"/>
          <a:r>
            <a:rPr kumimoji="1" lang="ja-JP" altLang="en-US" sz="1050">
              <a:latin typeface="MS UI Gothic" panose="020B0600070205080204" pitchFamily="50" charset="-128"/>
              <a:ea typeface="MS UI Gothic" panose="020B0600070205080204" pitchFamily="50" charset="-128"/>
            </a:rPr>
            <a:t>ファイル名が青色になり、</a:t>
          </a:r>
          <a:br>
            <a:rPr kumimoji="1" lang="en-US" altLang="ja-JP" sz="1050">
              <a:latin typeface="MS UI Gothic" panose="020B0600070205080204" pitchFamily="50" charset="-128"/>
              <a:ea typeface="MS UI Gothic" panose="020B0600070205080204" pitchFamily="50" charset="-128"/>
            </a:rPr>
          </a:br>
          <a:r>
            <a:rPr kumimoji="1" lang="ja-JP" altLang="en-US" sz="1050">
              <a:latin typeface="MS UI Gothic" panose="020B0600070205080204" pitchFamily="50" charset="-128"/>
              <a:ea typeface="MS UI Gothic" panose="020B0600070205080204" pitchFamily="50" charset="-128"/>
            </a:rPr>
            <a:t>アップロードした時間が</a:t>
          </a:r>
          <a:br>
            <a:rPr kumimoji="1" lang="en-US" altLang="ja-JP" sz="1050">
              <a:latin typeface="MS UI Gothic" panose="020B0600070205080204" pitchFamily="50" charset="-128"/>
              <a:ea typeface="MS UI Gothic" panose="020B0600070205080204" pitchFamily="50" charset="-128"/>
            </a:rPr>
          </a:br>
          <a:r>
            <a:rPr kumimoji="1" lang="ja-JP" altLang="en-US" sz="1050">
              <a:latin typeface="MS UI Gothic" panose="020B0600070205080204" pitchFamily="50" charset="-128"/>
              <a:ea typeface="MS UI Gothic" panose="020B0600070205080204" pitchFamily="50" charset="-128"/>
            </a:rPr>
            <a:t>記録されます</a:t>
          </a:r>
          <a:endParaRPr kumimoji="1" lang="en-US" altLang="ja-JP" sz="1050">
            <a:latin typeface="MS UI Gothic" panose="020B0600070205080204" pitchFamily="50" charset="-128"/>
            <a:ea typeface="MS UI Gothic" panose="020B0600070205080204" pitchFamily="50" charset="-128"/>
          </a:endParaRPr>
        </a:p>
      </xdr:txBody>
    </xdr:sp>
    <xdr:clientData/>
  </xdr:oneCellAnchor>
  <xdr:twoCellAnchor>
    <xdr:from>
      <xdr:col>5</xdr:col>
      <xdr:colOff>626536</xdr:colOff>
      <xdr:row>55</xdr:row>
      <xdr:rowOff>186265</xdr:rowOff>
    </xdr:from>
    <xdr:to>
      <xdr:col>7</xdr:col>
      <xdr:colOff>176136</xdr:colOff>
      <xdr:row>57</xdr:row>
      <xdr:rowOff>101732</xdr:rowOff>
    </xdr:to>
    <xdr:sp macro="" textlink="">
      <xdr:nvSpPr>
        <xdr:cNvPr id="12" name="楕円 11">
          <a:extLst>
            <a:ext uri="{FF2B5EF4-FFF2-40B4-BE49-F238E27FC236}">
              <a16:creationId xmlns:a16="http://schemas.microsoft.com/office/drawing/2014/main" id="{E7125700-095F-404F-9BCA-9A0A3918C366}"/>
            </a:ext>
          </a:extLst>
        </xdr:cNvPr>
        <xdr:cNvSpPr/>
      </xdr:nvSpPr>
      <xdr:spPr>
        <a:xfrm>
          <a:off x="4055536" y="12759265"/>
          <a:ext cx="921200" cy="37266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270943</xdr:colOff>
      <xdr:row>55</xdr:row>
      <xdr:rowOff>127001</xdr:rowOff>
    </xdr:from>
    <xdr:to>
      <xdr:col>3</xdr:col>
      <xdr:colOff>175809</xdr:colOff>
      <xdr:row>57</xdr:row>
      <xdr:rowOff>6469</xdr:rowOff>
    </xdr:to>
    <xdr:sp macro="" textlink="">
      <xdr:nvSpPr>
        <xdr:cNvPr id="13" name="楕円 12">
          <a:extLst>
            <a:ext uri="{FF2B5EF4-FFF2-40B4-BE49-F238E27FC236}">
              <a16:creationId xmlns:a16="http://schemas.microsoft.com/office/drawing/2014/main" id="{16604DAD-465D-4BEA-9E86-40A7E43CC6A4}"/>
            </a:ext>
          </a:extLst>
        </xdr:cNvPr>
        <xdr:cNvSpPr/>
      </xdr:nvSpPr>
      <xdr:spPr>
        <a:xfrm>
          <a:off x="1642543" y="12700001"/>
          <a:ext cx="590666" cy="336668"/>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１</a:t>
          </a:r>
        </a:p>
      </xdr:txBody>
    </xdr:sp>
    <xdr:clientData/>
  </xdr:twoCellAnchor>
  <xdr:twoCellAnchor>
    <xdr:from>
      <xdr:col>5</xdr:col>
      <xdr:colOff>626536</xdr:colOff>
      <xdr:row>57</xdr:row>
      <xdr:rowOff>135469</xdr:rowOff>
    </xdr:from>
    <xdr:to>
      <xdr:col>7</xdr:col>
      <xdr:colOff>176136</xdr:colOff>
      <xdr:row>59</xdr:row>
      <xdr:rowOff>50936</xdr:rowOff>
    </xdr:to>
    <xdr:sp macro="" textlink="">
      <xdr:nvSpPr>
        <xdr:cNvPr id="14" name="楕円 13">
          <a:extLst>
            <a:ext uri="{FF2B5EF4-FFF2-40B4-BE49-F238E27FC236}">
              <a16:creationId xmlns:a16="http://schemas.microsoft.com/office/drawing/2014/main" id="{A584998D-3896-4789-8099-99CE6D3DFAE5}"/>
            </a:ext>
          </a:extLst>
        </xdr:cNvPr>
        <xdr:cNvSpPr/>
      </xdr:nvSpPr>
      <xdr:spPr>
        <a:xfrm>
          <a:off x="4055536" y="13165669"/>
          <a:ext cx="921200" cy="37266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93149</xdr:colOff>
      <xdr:row>58</xdr:row>
      <xdr:rowOff>135476</xdr:rowOff>
    </xdr:from>
    <xdr:to>
      <xdr:col>4</xdr:col>
      <xdr:colOff>133483</xdr:colOff>
      <xdr:row>60</xdr:row>
      <xdr:rowOff>14944</xdr:rowOff>
    </xdr:to>
    <xdr:sp macro="" textlink="">
      <xdr:nvSpPr>
        <xdr:cNvPr id="15" name="楕円 14">
          <a:extLst>
            <a:ext uri="{FF2B5EF4-FFF2-40B4-BE49-F238E27FC236}">
              <a16:creationId xmlns:a16="http://schemas.microsoft.com/office/drawing/2014/main" id="{1EF7F3F3-E8D4-40C7-BD48-42418C05E5F5}"/>
            </a:ext>
          </a:extLst>
        </xdr:cNvPr>
        <xdr:cNvSpPr/>
      </xdr:nvSpPr>
      <xdr:spPr>
        <a:xfrm>
          <a:off x="2150549" y="13394276"/>
          <a:ext cx="726134" cy="336668"/>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３</a:t>
          </a:r>
        </a:p>
      </xdr:txBody>
    </xdr:sp>
    <xdr:clientData/>
  </xdr:twoCellAnchor>
  <xdr:twoCellAnchor>
    <xdr:from>
      <xdr:col>9</xdr:col>
      <xdr:colOff>8453</xdr:colOff>
      <xdr:row>55</xdr:row>
      <xdr:rowOff>186266</xdr:rowOff>
    </xdr:from>
    <xdr:to>
      <xdr:col>12</xdr:col>
      <xdr:colOff>513386</xdr:colOff>
      <xdr:row>61</xdr:row>
      <xdr:rowOff>184666</xdr:rowOff>
    </xdr:to>
    <xdr:sp macro="" textlink="">
      <xdr:nvSpPr>
        <xdr:cNvPr id="16" name="吹き出し: 角を丸めた四角形 15">
          <a:extLst>
            <a:ext uri="{FF2B5EF4-FFF2-40B4-BE49-F238E27FC236}">
              <a16:creationId xmlns:a16="http://schemas.microsoft.com/office/drawing/2014/main" id="{B06184F9-E11B-4480-BD8C-C706FD670158}"/>
            </a:ext>
          </a:extLst>
        </xdr:cNvPr>
        <xdr:cNvSpPr/>
      </xdr:nvSpPr>
      <xdr:spPr>
        <a:xfrm>
          <a:off x="6180653" y="12759266"/>
          <a:ext cx="2562333" cy="1370000"/>
        </a:xfrm>
        <a:prstGeom prst="wedgeRoundRectCallout">
          <a:avLst>
            <a:gd name="adj1" fmla="val -68954"/>
            <a:gd name="adj2" fmla="val -35136"/>
            <a:gd name="adj3" fmla="val 16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0000" tIns="0" rIns="18000" bIns="0" rtlCol="0" anchor="t" anchorCtr="0"/>
        <a:lstStyle/>
        <a:p>
          <a:r>
            <a:rPr kumimoji="1" lang="ja-JP" altLang="ja-JP" sz="1100">
              <a:solidFill>
                <a:schemeClr val="tx1"/>
              </a:solidFill>
              <a:effectLst/>
              <a:latin typeface="MS UI Gothic" panose="020B0600070205080204" pitchFamily="50" charset="-128"/>
              <a:ea typeface="MS UI Gothic" panose="020B0600070205080204" pitchFamily="50" charset="-128"/>
              <a:cs typeface="+mn-cs"/>
            </a:rPr>
            <a:t>入力済み</a:t>
          </a:r>
          <a:r>
            <a:rPr kumimoji="1" lang="de-DE" altLang="ja-JP" sz="1100">
              <a:solidFill>
                <a:schemeClr val="tx1"/>
              </a:solidFill>
              <a:effectLst/>
              <a:latin typeface="MS UI Gothic" panose="020B0600070205080204" pitchFamily="50" charset="-128"/>
              <a:ea typeface="MS UI Gothic" panose="020B0600070205080204" pitchFamily="50" charset="-128"/>
              <a:cs typeface="+mn-cs"/>
            </a:rPr>
            <a:t>Excel</a:t>
          </a:r>
          <a:r>
            <a:rPr kumimoji="1" lang="ja-JP" altLang="ja-JP" sz="1100">
              <a:solidFill>
                <a:schemeClr val="tx1"/>
              </a:solidFill>
              <a:effectLst/>
              <a:latin typeface="MS UI Gothic" panose="020B0600070205080204" pitchFamily="50" charset="-128"/>
              <a:ea typeface="MS UI Gothic" panose="020B0600070205080204" pitchFamily="50" charset="-128"/>
              <a:cs typeface="+mn-cs"/>
            </a:rPr>
            <a:t>調査票ファイルを選択し、</a:t>
          </a:r>
          <a:endParaRPr lang="ja-JP" altLang="ja-JP" sz="1050">
            <a:solidFill>
              <a:schemeClr val="tx1"/>
            </a:solidFill>
            <a:effectLst/>
            <a:latin typeface="MS UI Gothic" panose="020B0600070205080204" pitchFamily="50" charset="-128"/>
            <a:ea typeface="MS UI Gothic" panose="020B0600070205080204" pitchFamily="50" charset="-128"/>
          </a:endParaRPr>
        </a:p>
        <a:p>
          <a:r>
            <a:rPr kumimoji="1" lang="ja-JP" altLang="ja-JP" sz="1100">
              <a:solidFill>
                <a:schemeClr val="tx1"/>
              </a:solidFill>
              <a:effectLst/>
              <a:latin typeface="MS UI Gothic" panose="020B0600070205080204" pitchFamily="50" charset="-128"/>
              <a:ea typeface="MS UI Gothic" panose="020B0600070205080204" pitchFamily="50" charset="-128"/>
              <a:cs typeface="+mn-cs"/>
            </a:rPr>
            <a:t>「開く」ボタンをクリック</a:t>
          </a:r>
          <a:endParaRPr kumimoji="1" lang="en-US" altLang="ja-JP" sz="1100">
            <a:solidFill>
              <a:schemeClr val="tx1"/>
            </a:solidFill>
            <a:effectLst/>
            <a:latin typeface="MS UI Gothic" panose="020B0600070205080204" pitchFamily="50" charset="-128"/>
            <a:ea typeface="MS UI Gothic" panose="020B0600070205080204" pitchFamily="50" charset="-128"/>
            <a:cs typeface="+mn-cs"/>
          </a:endParaRPr>
        </a:p>
        <a:p>
          <a:r>
            <a:rPr kumimoji="1" lang="ja-JP" altLang="en-US" sz="1100">
              <a:solidFill>
                <a:schemeClr val="tx1"/>
              </a:solidFill>
              <a:effectLst/>
              <a:latin typeface="MS UI Gothic" panose="020B0600070205080204" pitchFamily="50" charset="-128"/>
              <a:ea typeface="MS UI Gothic" panose="020B0600070205080204" pitchFamily="50" charset="-128"/>
              <a:cs typeface="+mn-cs"/>
            </a:rPr>
            <a:t>　　↓</a:t>
          </a:r>
          <a:br>
            <a:rPr kumimoji="1" lang="en-US" altLang="ja-JP" sz="1100">
              <a:solidFill>
                <a:schemeClr val="tx1"/>
              </a:solidFill>
              <a:effectLst/>
              <a:latin typeface="MS UI Gothic" panose="020B0600070205080204" pitchFamily="50" charset="-128"/>
              <a:ea typeface="MS UI Gothic" panose="020B0600070205080204" pitchFamily="50" charset="-128"/>
              <a:cs typeface="+mn-cs"/>
            </a:rPr>
          </a:br>
          <a:r>
            <a:rPr kumimoji="1" lang="ja-JP" altLang="ja-JP" sz="1100">
              <a:solidFill>
                <a:schemeClr val="tx1"/>
              </a:solidFill>
              <a:effectLst/>
              <a:latin typeface="MS UI Gothic" panose="020B0600070205080204" pitchFamily="50" charset="-128"/>
              <a:ea typeface="MS UI Gothic" panose="020B0600070205080204" pitchFamily="50" charset="-128"/>
              <a:cs typeface="+mn-cs"/>
            </a:rPr>
            <a:t>ファイル名が表示されます</a:t>
          </a:r>
          <a:endParaRPr kumimoji="1" lang="en-US" altLang="ja-JP" sz="1100">
            <a:solidFill>
              <a:schemeClr val="tx1"/>
            </a:solidFill>
            <a:effectLst/>
            <a:latin typeface="MS UI Gothic" panose="020B0600070205080204" pitchFamily="50" charset="-128"/>
            <a:ea typeface="MS UI Gothic" panose="020B0600070205080204" pitchFamily="50" charset="-128"/>
            <a:cs typeface="+mn-cs"/>
          </a:endParaRPr>
        </a:p>
        <a:p>
          <a:endParaRPr kumimoji="1" lang="en-US" altLang="ja-JP" sz="1100">
            <a:solidFill>
              <a:schemeClr val="tx1"/>
            </a:solidFill>
            <a:effectLst/>
            <a:latin typeface="MS UI Gothic" panose="020B0600070205080204" pitchFamily="50" charset="-128"/>
            <a:ea typeface="MS UI Gothic" panose="020B0600070205080204" pitchFamily="50" charset="-128"/>
            <a:cs typeface="+mn-cs"/>
          </a:endParaRPr>
        </a:p>
      </xdr:txBody>
    </xdr:sp>
    <xdr:clientData/>
  </xdr:twoCellAnchor>
  <xdr:twoCellAnchor>
    <xdr:from>
      <xdr:col>8</xdr:col>
      <xdr:colOff>601134</xdr:colOff>
      <xdr:row>55</xdr:row>
      <xdr:rowOff>152409</xdr:rowOff>
    </xdr:from>
    <xdr:to>
      <xdr:col>9</xdr:col>
      <xdr:colOff>141934</xdr:colOff>
      <xdr:row>57</xdr:row>
      <xdr:rowOff>31875</xdr:rowOff>
    </xdr:to>
    <xdr:sp macro="" textlink="">
      <xdr:nvSpPr>
        <xdr:cNvPr id="17" name="楕円 16">
          <a:extLst>
            <a:ext uri="{FF2B5EF4-FFF2-40B4-BE49-F238E27FC236}">
              <a16:creationId xmlns:a16="http://schemas.microsoft.com/office/drawing/2014/main" id="{57887E11-0E18-424D-90D8-833522289DBD}"/>
            </a:ext>
          </a:extLst>
        </xdr:cNvPr>
        <xdr:cNvSpPr/>
      </xdr:nvSpPr>
      <xdr:spPr>
        <a:xfrm>
          <a:off x="6087534" y="12725409"/>
          <a:ext cx="226600" cy="336666"/>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２</a:t>
          </a:r>
        </a:p>
      </xdr:txBody>
    </xdr:sp>
    <xdr:clientData/>
  </xdr:twoCellAnchor>
  <xdr:oneCellAnchor>
    <xdr:from>
      <xdr:col>10</xdr:col>
      <xdr:colOff>364074</xdr:colOff>
      <xdr:row>63</xdr:row>
      <xdr:rowOff>135463</xdr:rowOff>
    </xdr:from>
    <xdr:ext cx="931326" cy="422799"/>
    <xdr:sp macro="" textlink="">
      <xdr:nvSpPr>
        <xdr:cNvPr id="18" name="テキスト ボックス 17">
          <a:extLst>
            <a:ext uri="{FF2B5EF4-FFF2-40B4-BE49-F238E27FC236}">
              <a16:creationId xmlns:a16="http://schemas.microsoft.com/office/drawing/2014/main" id="{E385A0D3-AADA-4C13-B57B-1CC17D998FC6}"/>
            </a:ext>
          </a:extLst>
        </xdr:cNvPr>
        <xdr:cNvSpPr txBox="1"/>
      </xdr:nvSpPr>
      <xdr:spPr>
        <a:xfrm>
          <a:off x="7222074" y="14537263"/>
          <a:ext cx="931326" cy="4227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kumimoji="1" lang="ja-JP" altLang="en-US" sz="1050">
              <a:latin typeface="MS UI Gothic" panose="020B0600070205080204" pitchFamily="50" charset="-128"/>
              <a:ea typeface="MS UI Gothic" panose="020B0600070205080204" pitchFamily="50" charset="-128"/>
            </a:rPr>
            <a:t>「送信」ボタンを</a:t>
          </a:r>
          <a:endParaRPr kumimoji="1" lang="en-US" altLang="ja-JP" sz="1050">
            <a:latin typeface="MS UI Gothic" panose="020B0600070205080204" pitchFamily="50" charset="-128"/>
            <a:ea typeface="MS UI Gothic" panose="020B0600070205080204" pitchFamily="50" charset="-128"/>
          </a:endParaRPr>
        </a:p>
        <a:p>
          <a:pPr algn="l"/>
          <a:r>
            <a:rPr kumimoji="1" lang="ja-JP" altLang="en-US" sz="1050">
              <a:latin typeface="MS UI Gothic" panose="020B0600070205080204" pitchFamily="50" charset="-128"/>
              <a:ea typeface="MS UI Gothic" panose="020B0600070205080204" pitchFamily="50" charset="-128"/>
            </a:rPr>
            <a:t>クリック</a:t>
          </a:r>
          <a:endParaRPr kumimoji="1" lang="en-US" altLang="ja-JP" sz="1050">
            <a:latin typeface="MS UI Gothic" panose="020B0600070205080204" pitchFamily="50" charset="-128"/>
            <a:ea typeface="MS UI Gothic" panose="020B0600070205080204" pitchFamily="50" charset="-128"/>
          </a:endParaRPr>
        </a:p>
      </xdr:txBody>
    </xdr:sp>
    <xdr:clientData/>
  </xdr:oneCellAnchor>
  <xdr:twoCellAnchor>
    <xdr:from>
      <xdr:col>10</xdr:col>
      <xdr:colOff>76204</xdr:colOff>
      <xdr:row>63</xdr:row>
      <xdr:rowOff>169335</xdr:rowOff>
    </xdr:from>
    <xdr:to>
      <xdr:col>10</xdr:col>
      <xdr:colOff>328204</xdr:colOff>
      <xdr:row>65</xdr:row>
      <xdr:rowOff>48802</xdr:rowOff>
    </xdr:to>
    <xdr:sp macro="" textlink="">
      <xdr:nvSpPr>
        <xdr:cNvPr id="19" name="楕円 18">
          <a:extLst>
            <a:ext uri="{FF2B5EF4-FFF2-40B4-BE49-F238E27FC236}">
              <a16:creationId xmlns:a16="http://schemas.microsoft.com/office/drawing/2014/main" id="{B8041324-D25F-4859-AABC-A28601083A1E}"/>
            </a:ext>
          </a:extLst>
        </xdr:cNvPr>
        <xdr:cNvSpPr/>
      </xdr:nvSpPr>
      <xdr:spPr>
        <a:xfrm>
          <a:off x="6934204" y="14571135"/>
          <a:ext cx="252000" cy="336667"/>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４</a:t>
          </a:r>
        </a:p>
      </xdr:txBody>
    </xdr:sp>
    <xdr:clientData/>
  </xdr:twoCellAnchor>
  <xdr:oneCellAnchor>
    <xdr:from>
      <xdr:col>2</xdr:col>
      <xdr:colOff>93135</xdr:colOff>
      <xdr:row>80</xdr:row>
      <xdr:rowOff>84669</xdr:rowOff>
    </xdr:from>
    <xdr:ext cx="4752000" cy="2301007"/>
    <xdr:pic>
      <xdr:nvPicPr>
        <xdr:cNvPr id="20" name="図 19">
          <a:extLst>
            <a:ext uri="{FF2B5EF4-FFF2-40B4-BE49-F238E27FC236}">
              <a16:creationId xmlns:a16="http://schemas.microsoft.com/office/drawing/2014/main" id="{D323EA74-83AE-438A-A441-A6E060EFEBC1}"/>
            </a:ext>
          </a:extLst>
        </xdr:cNvPr>
        <xdr:cNvPicPr>
          <a:picLocks noChangeAspect="1"/>
        </xdr:cNvPicPr>
      </xdr:nvPicPr>
      <xdr:blipFill>
        <a:blip xmlns:r="http://schemas.openxmlformats.org/officeDocument/2006/relationships" r:embed="rId4"/>
        <a:stretch>
          <a:fillRect/>
        </a:stretch>
      </xdr:blipFill>
      <xdr:spPr>
        <a:xfrm>
          <a:off x="1464735" y="18372669"/>
          <a:ext cx="4752000" cy="2301007"/>
        </a:xfrm>
        <a:prstGeom prst="rect">
          <a:avLst/>
        </a:prstGeom>
        <a:ln>
          <a:solidFill>
            <a:schemeClr val="tx1"/>
          </a:solidFill>
        </a:ln>
      </xdr:spPr>
    </xdr:pic>
    <xdr:clientData/>
  </xdr:oneCellAnchor>
  <xdr:twoCellAnchor>
    <xdr:from>
      <xdr:col>7</xdr:col>
      <xdr:colOff>635002</xdr:colOff>
      <xdr:row>87</xdr:row>
      <xdr:rowOff>101600</xdr:rowOff>
    </xdr:from>
    <xdr:to>
      <xdr:col>8</xdr:col>
      <xdr:colOff>211802</xdr:colOff>
      <xdr:row>90</xdr:row>
      <xdr:rowOff>28800</xdr:rowOff>
    </xdr:to>
    <xdr:sp macro="" textlink="">
      <xdr:nvSpPr>
        <xdr:cNvPr id="21" name="矢印: 右 20">
          <a:extLst>
            <a:ext uri="{FF2B5EF4-FFF2-40B4-BE49-F238E27FC236}">
              <a16:creationId xmlns:a16="http://schemas.microsoft.com/office/drawing/2014/main" id="{B8B29428-246D-41C0-A95C-CFCB559C4681}"/>
            </a:ext>
          </a:extLst>
        </xdr:cNvPr>
        <xdr:cNvSpPr/>
      </xdr:nvSpPr>
      <xdr:spPr>
        <a:xfrm>
          <a:off x="5435602" y="19989800"/>
          <a:ext cx="262600" cy="613000"/>
        </a:xfrm>
        <a:prstGeom prst="righ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333412</xdr:colOff>
      <xdr:row>86</xdr:row>
      <xdr:rowOff>16934</xdr:rowOff>
    </xdr:from>
    <xdr:ext cx="2987721" cy="1199154"/>
    <xdr:pic>
      <xdr:nvPicPr>
        <xdr:cNvPr id="22" name="図 21">
          <a:extLst>
            <a:ext uri="{FF2B5EF4-FFF2-40B4-BE49-F238E27FC236}">
              <a16:creationId xmlns:a16="http://schemas.microsoft.com/office/drawing/2014/main" id="{BE9F9CB4-64D4-4508-8584-2BEC30F27130}"/>
            </a:ext>
          </a:extLst>
        </xdr:cNvPr>
        <xdr:cNvPicPr>
          <a:picLocks noChangeAspect="1"/>
        </xdr:cNvPicPr>
      </xdr:nvPicPr>
      <xdr:blipFill>
        <a:blip xmlns:r="http://schemas.openxmlformats.org/officeDocument/2006/relationships" r:embed="rId5"/>
        <a:stretch>
          <a:fillRect/>
        </a:stretch>
      </xdr:blipFill>
      <xdr:spPr>
        <a:xfrm>
          <a:off x="5819812" y="19676534"/>
          <a:ext cx="2987721" cy="1199154"/>
        </a:xfrm>
        <a:prstGeom prst="rect">
          <a:avLst/>
        </a:prstGeom>
        <a:ln w="25400">
          <a:solidFill>
            <a:schemeClr val="bg1">
              <a:lumMod val="75000"/>
            </a:schemeClr>
          </a:solidFill>
        </a:ln>
      </xdr:spPr>
    </xdr:pic>
    <xdr:clientData/>
  </xdr:oneCellAnchor>
  <xdr:twoCellAnchor>
    <xdr:from>
      <xdr:col>6</xdr:col>
      <xdr:colOff>228604</xdr:colOff>
      <xdr:row>87</xdr:row>
      <xdr:rowOff>101598</xdr:rowOff>
    </xdr:from>
    <xdr:to>
      <xdr:col>7</xdr:col>
      <xdr:colOff>525404</xdr:colOff>
      <xdr:row>90</xdr:row>
      <xdr:rowOff>10798</xdr:rowOff>
    </xdr:to>
    <xdr:sp macro="" textlink="">
      <xdr:nvSpPr>
        <xdr:cNvPr id="23" name="楕円 22">
          <a:extLst>
            <a:ext uri="{FF2B5EF4-FFF2-40B4-BE49-F238E27FC236}">
              <a16:creationId xmlns:a16="http://schemas.microsoft.com/office/drawing/2014/main" id="{41052604-87CF-4551-A604-965D9097F6AA}"/>
            </a:ext>
          </a:extLst>
        </xdr:cNvPr>
        <xdr:cNvSpPr/>
      </xdr:nvSpPr>
      <xdr:spPr>
        <a:xfrm>
          <a:off x="4343404" y="19989798"/>
          <a:ext cx="982600" cy="5950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262469</xdr:colOff>
      <xdr:row>87</xdr:row>
      <xdr:rowOff>152401</xdr:rowOff>
    </xdr:from>
    <xdr:ext cx="1625597" cy="422799"/>
    <xdr:sp macro="" textlink="">
      <xdr:nvSpPr>
        <xdr:cNvPr id="24" name="テキスト ボックス 23">
          <a:extLst>
            <a:ext uri="{FF2B5EF4-FFF2-40B4-BE49-F238E27FC236}">
              <a16:creationId xmlns:a16="http://schemas.microsoft.com/office/drawing/2014/main" id="{13BB6662-E931-410D-80AE-9E7E898BA5E2}"/>
            </a:ext>
          </a:extLst>
        </xdr:cNvPr>
        <xdr:cNvSpPr txBox="1"/>
      </xdr:nvSpPr>
      <xdr:spPr>
        <a:xfrm>
          <a:off x="1634069" y="20040601"/>
          <a:ext cx="1625597" cy="4227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r"/>
          <a:r>
            <a:rPr kumimoji="1" lang="ja-JP" altLang="en-US" sz="1050">
              <a:latin typeface="MS UI Gothic" panose="020B0600070205080204" pitchFamily="50" charset="-128"/>
              <a:ea typeface="MS UI Gothic" panose="020B0600070205080204" pitchFamily="50" charset="-128"/>
            </a:rPr>
            <a:t> 「回答内容を修正する」を</a:t>
          </a:r>
          <a:endParaRPr kumimoji="1" lang="en-US" altLang="ja-JP" sz="1050">
            <a:latin typeface="MS UI Gothic" panose="020B0600070205080204" pitchFamily="50" charset="-128"/>
            <a:ea typeface="MS UI Gothic" panose="020B0600070205080204" pitchFamily="50" charset="-128"/>
          </a:endParaRPr>
        </a:p>
        <a:p>
          <a:pPr algn="r"/>
          <a:r>
            <a:rPr kumimoji="1" lang="ja-JP" altLang="en-US" sz="1050">
              <a:latin typeface="MS UI Gothic" panose="020B0600070205080204" pitchFamily="50" charset="-128"/>
              <a:ea typeface="MS UI Gothic" panose="020B0600070205080204" pitchFamily="50" charset="-128"/>
            </a:rPr>
            <a:t>クリック</a:t>
          </a:r>
          <a:endParaRPr kumimoji="1" lang="en-US" altLang="ja-JP" sz="1050">
            <a:latin typeface="MS UI Gothic" panose="020B0600070205080204" pitchFamily="50" charset="-128"/>
            <a:ea typeface="MS UI Gothic" panose="020B0600070205080204" pitchFamily="50" charset="-128"/>
          </a:endParaRPr>
        </a:p>
      </xdr:txBody>
    </xdr:sp>
    <xdr:clientData/>
  </xdr:oneCellAnchor>
  <xdr:twoCellAnchor>
    <xdr:from>
      <xdr:col>2</xdr:col>
      <xdr:colOff>186270</xdr:colOff>
      <xdr:row>87</xdr:row>
      <xdr:rowOff>143933</xdr:rowOff>
    </xdr:from>
    <xdr:to>
      <xdr:col>3</xdr:col>
      <xdr:colOff>91136</xdr:colOff>
      <xdr:row>89</xdr:row>
      <xdr:rowOff>23401</xdr:rowOff>
    </xdr:to>
    <xdr:sp macro="" textlink="">
      <xdr:nvSpPr>
        <xdr:cNvPr id="25" name="楕円 24">
          <a:extLst>
            <a:ext uri="{FF2B5EF4-FFF2-40B4-BE49-F238E27FC236}">
              <a16:creationId xmlns:a16="http://schemas.microsoft.com/office/drawing/2014/main" id="{EB82DA9A-EFA9-4B80-9855-74D8D04698C5}"/>
            </a:ext>
          </a:extLst>
        </xdr:cNvPr>
        <xdr:cNvSpPr/>
      </xdr:nvSpPr>
      <xdr:spPr>
        <a:xfrm>
          <a:off x="609603" y="15392400"/>
          <a:ext cx="252000" cy="252001"/>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１</a:t>
          </a:r>
        </a:p>
      </xdr:txBody>
    </xdr:sp>
    <xdr:clientData/>
  </xdr:twoCellAnchor>
  <xdr:twoCellAnchor>
    <xdr:from>
      <xdr:col>9</xdr:col>
      <xdr:colOff>143937</xdr:colOff>
      <xdr:row>90</xdr:row>
      <xdr:rowOff>67731</xdr:rowOff>
    </xdr:from>
    <xdr:to>
      <xdr:col>9</xdr:col>
      <xdr:colOff>395937</xdr:colOff>
      <xdr:row>91</xdr:row>
      <xdr:rowOff>133465</xdr:rowOff>
    </xdr:to>
    <xdr:sp macro="" textlink="">
      <xdr:nvSpPr>
        <xdr:cNvPr id="26" name="楕円 25">
          <a:extLst>
            <a:ext uri="{FF2B5EF4-FFF2-40B4-BE49-F238E27FC236}">
              <a16:creationId xmlns:a16="http://schemas.microsoft.com/office/drawing/2014/main" id="{273C097A-71E9-42C4-ADF7-118C6DAA2C9D}"/>
            </a:ext>
          </a:extLst>
        </xdr:cNvPr>
        <xdr:cNvSpPr/>
      </xdr:nvSpPr>
      <xdr:spPr>
        <a:xfrm>
          <a:off x="6316137" y="20641731"/>
          <a:ext cx="252000" cy="294334"/>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２</a:t>
          </a:r>
        </a:p>
      </xdr:txBody>
    </xdr:sp>
    <xdr:clientData/>
  </xdr:twoCellAnchor>
  <xdr:oneCellAnchor>
    <xdr:from>
      <xdr:col>9</xdr:col>
      <xdr:colOff>397937</xdr:colOff>
      <xdr:row>90</xdr:row>
      <xdr:rowOff>67732</xdr:rowOff>
    </xdr:from>
    <xdr:ext cx="2250000" cy="597847"/>
    <xdr:sp macro="" textlink="">
      <xdr:nvSpPr>
        <xdr:cNvPr id="27" name="テキスト ボックス 26">
          <a:extLst>
            <a:ext uri="{FF2B5EF4-FFF2-40B4-BE49-F238E27FC236}">
              <a16:creationId xmlns:a16="http://schemas.microsoft.com/office/drawing/2014/main" id="{C89EE0E4-46C5-418C-9A72-A4068EC7F691}"/>
            </a:ext>
          </a:extLst>
        </xdr:cNvPr>
        <xdr:cNvSpPr txBox="1"/>
      </xdr:nvSpPr>
      <xdr:spPr>
        <a:xfrm>
          <a:off x="6570137" y="20641732"/>
          <a:ext cx="2250000" cy="597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kumimoji="1" lang="ja-JP" altLang="en-US" sz="1050">
              <a:latin typeface="MS UI Gothic" panose="020B0600070205080204" pitchFamily="50" charset="-128"/>
              <a:ea typeface="MS UI Gothic" panose="020B0600070205080204" pitchFamily="50" charset="-128"/>
            </a:rPr>
            <a:t>ファイル名をクリックすると</a:t>
          </a:r>
          <a:br>
            <a:rPr kumimoji="1" lang="en-US" altLang="ja-JP" sz="1050">
              <a:latin typeface="MS UI Gothic" panose="020B0600070205080204" pitchFamily="50" charset="-128"/>
              <a:ea typeface="MS UI Gothic" panose="020B0600070205080204" pitchFamily="50" charset="-128"/>
            </a:rPr>
          </a:br>
          <a:r>
            <a:rPr kumimoji="1" lang="ja-JP" altLang="en-US" sz="1050">
              <a:latin typeface="MS UI Gothic" panose="020B0600070205080204" pitchFamily="50" charset="-128"/>
              <a:ea typeface="MS UI Gothic" panose="020B0600070205080204" pitchFamily="50" charset="-128"/>
            </a:rPr>
            <a:t>提出済みファイルをダウンロードできます</a:t>
          </a:r>
          <a:endParaRPr kumimoji="1" lang="en-US" altLang="ja-JP" sz="1050">
            <a:latin typeface="MS UI Gothic" panose="020B0600070205080204" pitchFamily="50" charset="-128"/>
            <a:ea typeface="MS UI Gothic" panose="020B0600070205080204" pitchFamily="50" charset="-128"/>
          </a:endParaRPr>
        </a:p>
        <a:p>
          <a:pPr algn="l"/>
          <a:r>
            <a:rPr kumimoji="1" lang="ja-JP" altLang="en-US" sz="1050" b="1">
              <a:solidFill>
                <a:schemeClr val="tx1"/>
              </a:solidFill>
              <a:latin typeface="MS UI Gothic" panose="020B0600070205080204" pitchFamily="50" charset="-128"/>
              <a:ea typeface="MS UI Gothic" panose="020B0600070205080204" pitchFamily="50" charset="-128"/>
            </a:rPr>
            <a:t>　↓</a:t>
          </a:r>
          <a:endParaRPr kumimoji="1" lang="en-US" altLang="ja-JP" sz="1050" b="1">
            <a:solidFill>
              <a:schemeClr val="tx1"/>
            </a:solidFill>
            <a:latin typeface="MS UI Gothic" panose="020B0600070205080204" pitchFamily="50" charset="-128"/>
            <a:ea typeface="MS UI Gothic" panose="020B0600070205080204" pitchFamily="50" charset="-128"/>
          </a:endParaRPr>
        </a:p>
      </xdr:txBody>
    </xdr:sp>
    <xdr:clientData/>
  </xdr:oneCellAnchor>
  <xdr:twoCellAnchor>
    <xdr:from>
      <xdr:col>7</xdr:col>
      <xdr:colOff>296339</xdr:colOff>
      <xdr:row>93</xdr:row>
      <xdr:rowOff>25397</xdr:rowOff>
    </xdr:from>
    <xdr:to>
      <xdr:col>7</xdr:col>
      <xdr:colOff>548339</xdr:colOff>
      <xdr:row>94</xdr:row>
      <xdr:rowOff>91131</xdr:rowOff>
    </xdr:to>
    <xdr:sp macro="" textlink="">
      <xdr:nvSpPr>
        <xdr:cNvPr id="28" name="楕円 27">
          <a:extLst>
            <a:ext uri="{FF2B5EF4-FFF2-40B4-BE49-F238E27FC236}">
              <a16:creationId xmlns:a16="http://schemas.microsoft.com/office/drawing/2014/main" id="{EA4AFAA8-97F0-4330-A593-9B40464AAF40}"/>
            </a:ext>
          </a:extLst>
        </xdr:cNvPr>
        <xdr:cNvSpPr/>
      </xdr:nvSpPr>
      <xdr:spPr>
        <a:xfrm>
          <a:off x="5096939" y="21285197"/>
          <a:ext cx="252000" cy="294334"/>
        </a:xfrm>
        <a:prstGeom prst="ellipse">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３</a:t>
          </a:r>
        </a:p>
      </xdr:txBody>
    </xdr:sp>
    <xdr:clientData/>
  </xdr:twoCellAnchor>
  <xdr:oneCellAnchor>
    <xdr:from>
      <xdr:col>7</xdr:col>
      <xdr:colOff>567265</xdr:colOff>
      <xdr:row>93</xdr:row>
      <xdr:rowOff>25396</xdr:rowOff>
    </xdr:from>
    <xdr:ext cx="3528000" cy="422799"/>
    <xdr:sp macro="" textlink="">
      <xdr:nvSpPr>
        <xdr:cNvPr id="29" name="テキスト ボックス 28">
          <a:extLst>
            <a:ext uri="{FF2B5EF4-FFF2-40B4-BE49-F238E27FC236}">
              <a16:creationId xmlns:a16="http://schemas.microsoft.com/office/drawing/2014/main" id="{BE97DA7B-A71A-4DB3-AF41-2EB2DCE48DEA}"/>
            </a:ext>
          </a:extLst>
        </xdr:cNvPr>
        <xdr:cNvSpPr txBox="1"/>
      </xdr:nvSpPr>
      <xdr:spPr>
        <a:xfrm>
          <a:off x="5367865" y="21285196"/>
          <a:ext cx="3528000" cy="4227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pPr algn="l"/>
          <a:r>
            <a:rPr kumimoji="1" lang="ja-JP" altLang="en-US" sz="1050">
              <a:latin typeface="MS UI Gothic" panose="020B0600070205080204" pitchFamily="50" charset="-128"/>
              <a:ea typeface="MS UI Gothic" panose="020B0600070205080204" pitchFamily="50" charset="-128"/>
            </a:rPr>
            <a:t>修正ファイルを提出する場合は、</a:t>
          </a:r>
          <a:r>
            <a:rPr kumimoji="1" lang="ja-JP" altLang="en-US" sz="1050" b="1">
              <a:latin typeface="MS UI Gothic" panose="020B0600070205080204" pitchFamily="50" charset="-128"/>
              <a:ea typeface="MS UI Gothic" panose="020B0600070205080204" pitchFamily="50" charset="-128"/>
            </a:rPr>
            <a:t>「削除」をクリック</a:t>
          </a:r>
          <a:r>
            <a:rPr kumimoji="1" lang="ja-JP" altLang="en-US" sz="1050">
              <a:latin typeface="MS UI Gothic" panose="020B0600070205080204" pitchFamily="50" charset="-128"/>
              <a:ea typeface="MS UI Gothic" panose="020B0600070205080204" pitchFamily="50" charset="-128"/>
            </a:rPr>
            <a:t>した後、</a:t>
          </a:r>
          <a:endParaRPr kumimoji="1" lang="en-US" altLang="ja-JP" sz="1050">
            <a:latin typeface="MS UI Gothic" panose="020B0600070205080204" pitchFamily="50" charset="-128"/>
            <a:ea typeface="MS UI Gothic" panose="020B0600070205080204" pitchFamily="50" charset="-128"/>
          </a:endParaRPr>
        </a:p>
        <a:p>
          <a:pPr algn="l"/>
          <a:r>
            <a:rPr kumimoji="1" lang="ja-JP" altLang="en-US" sz="1050">
              <a:latin typeface="MS UI Gothic" panose="020B0600070205080204" pitchFamily="50" charset="-128"/>
              <a:ea typeface="MS UI Gothic" panose="020B0600070205080204" pitchFamily="50" charset="-128"/>
            </a:rPr>
            <a:t>修正済み</a:t>
          </a:r>
          <a:r>
            <a:rPr kumimoji="1" lang="en-US" altLang="ja-JP" sz="1050">
              <a:latin typeface="MS UI Gothic" panose="020B0600070205080204" pitchFamily="50" charset="-128"/>
              <a:ea typeface="MS UI Gothic" panose="020B0600070205080204" pitchFamily="50" charset="-128"/>
            </a:rPr>
            <a:t>Excel</a:t>
          </a:r>
          <a:r>
            <a:rPr kumimoji="1" lang="ja-JP" altLang="en-US" sz="1050">
              <a:latin typeface="MS UI Gothic" panose="020B0600070205080204" pitchFamily="50" charset="-128"/>
              <a:ea typeface="MS UI Gothic" panose="020B0600070205080204" pitchFamily="50" charset="-128"/>
            </a:rPr>
            <a:t>ファイルを上記</a:t>
          </a:r>
          <a:r>
            <a:rPr kumimoji="1" lang="en-US" altLang="ja-JP" sz="1050">
              <a:latin typeface="MS UI Gothic" panose="020B0600070205080204" pitchFamily="50" charset="-128"/>
              <a:ea typeface="MS UI Gothic" panose="020B0600070205080204" pitchFamily="50" charset="-128"/>
            </a:rPr>
            <a:t>【</a:t>
          </a:r>
          <a:r>
            <a:rPr kumimoji="1" lang="ja-JP" altLang="en-US" sz="1050">
              <a:latin typeface="MS UI Gothic" panose="020B0600070205080204" pitchFamily="50" charset="-128"/>
              <a:ea typeface="MS UI Gothic" panose="020B0600070205080204" pitchFamily="50" charset="-128"/>
            </a:rPr>
            <a:t>３</a:t>
          </a:r>
          <a:r>
            <a:rPr kumimoji="1" lang="en-US" altLang="ja-JP" sz="1050">
              <a:latin typeface="MS UI Gothic" panose="020B0600070205080204" pitchFamily="50" charset="-128"/>
              <a:ea typeface="MS UI Gothic" panose="020B0600070205080204" pitchFamily="50" charset="-128"/>
            </a:rPr>
            <a:t>】</a:t>
          </a:r>
          <a:r>
            <a:rPr kumimoji="1" lang="ja-JP" altLang="en-US" sz="1050">
              <a:latin typeface="MS UI Gothic" panose="020B0600070205080204" pitchFamily="50" charset="-128"/>
              <a:ea typeface="MS UI Gothic" panose="020B0600070205080204" pitchFamily="50" charset="-128"/>
            </a:rPr>
            <a:t>の手順でアップロードしてください</a:t>
          </a:r>
          <a:endParaRPr kumimoji="1" lang="en-US" altLang="ja-JP" sz="1050">
            <a:latin typeface="MS UI Gothic" panose="020B0600070205080204" pitchFamily="50" charset="-128"/>
            <a:ea typeface="MS UI Gothic" panose="020B0600070205080204" pitchFamily="50" charset="-128"/>
          </a:endParaRPr>
        </a:p>
      </xdr:txBody>
    </xdr:sp>
    <xdr:clientData/>
  </xdr:oneCellAnchor>
  <xdr:oneCellAnchor>
    <xdr:from>
      <xdr:col>9</xdr:col>
      <xdr:colOff>59273</xdr:colOff>
      <xdr:row>60</xdr:row>
      <xdr:rowOff>67741</xdr:rowOff>
    </xdr:from>
    <xdr:ext cx="2357657" cy="210021"/>
    <xdr:pic>
      <xdr:nvPicPr>
        <xdr:cNvPr id="30" name="図 29">
          <a:extLst>
            <a:ext uri="{FF2B5EF4-FFF2-40B4-BE49-F238E27FC236}">
              <a16:creationId xmlns:a16="http://schemas.microsoft.com/office/drawing/2014/main" id="{7D287B2C-091C-4E54-8F3B-11DE79ECE863}"/>
            </a:ext>
          </a:extLst>
        </xdr:cNvPr>
        <xdr:cNvPicPr>
          <a:picLocks noChangeAspect="1"/>
        </xdr:cNvPicPr>
      </xdr:nvPicPr>
      <xdr:blipFill>
        <a:blip xmlns:r="http://schemas.openxmlformats.org/officeDocument/2006/relationships" r:embed="rId6"/>
        <a:stretch>
          <a:fillRect/>
        </a:stretch>
      </xdr:blipFill>
      <xdr:spPr>
        <a:xfrm>
          <a:off x="6231473" y="13783741"/>
          <a:ext cx="2357657" cy="210021"/>
        </a:xfrm>
        <a:prstGeom prst="rect">
          <a:avLst/>
        </a:prstGeom>
      </xdr:spPr>
    </xdr:pic>
    <xdr:clientData/>
  </xdr:oneCellAnchor>
  <xdr:oneCellAnchor>
    <xdr:from>
      <xdr:col>2</xdr:col>
      <xdr:colOff>194737</xdr:colOff>
      <xdr:row>65</xdr:row>
      <xdr:rowOff>25402</xdr:rowOff>
    </xdr:from>
    <xdr:ext cx="2731122" cy="482710"/>
    <xdr:pic>
      <xdr:nvPicPr>
        <xdr:cNvPr id="31" name="図 30">
          <a:extLst>
            <a:ext uri="{FF2B5EF4-FFF2-40B4-BE49-F238E27FC236}">
              <a16:creationId xmlns:a16="http://schemas.microsoft.com/office/drawing/2014/main" id="{9611D19C-0EC9-4721-974F-1CE1F10C7212}"/>
            </a:ext>
          </a:extLst>
        </xdr:cNvPr>
        <xdr:cNvPicPr>
          <a:picLocks noChangeAspect="1"/>
        </xdr:cNvPicPr>
      </xdr:nvPicPr>
      <xdr:blipFill>
        <a:blip xmlns:r="http://schemas.openxmlformats.org/officeDocument/2006/relationships" r:embed="rId7"/>
        <a:stretch>
          <a:fillRect/>
        </a:stretch>
      </xdr:blipFill>
      <xdr:spPr>
        <a:xfrm>
          <a:off x="1566337" y="14884402"/>
          <a:ext cx="2731122" cy="482710"/>
        </a:xfrm>
        <a:prstGeom prst="rect">
          <a:avLst/>
        </a:prstGeom>
        <a:ln w="25400">
          <a:solidFill>
            <a:schemeClr val="bg1">
              <a:lumMod val="75000"/>
            </a:schemeClr>
          </a:solidFill>
        </a:ln>
      </xdr:spPr>
    </xdr:pic>
    <xdr:clientData/>
  </xdr:oneCellAnchor>
</xdr:wsDr>
</file>

<file path=xl/drawings/drawing3.xml><?xml version="1.0" encoding="utf-8"?>
<xdr:wsDr xmlns:xdr="http://schemas.openxmlformats.org/drawingml/2006/spreadsheetDrawing" xmlns:a="http://schemas.openxmlformats.org/drawingml/2006/main">
  <xdr:twoCellAnchor>
    <xdr:from>
      <xdr:col>18</xdr:col>
      <xdr:colOff>28575</xdr:colOff>
      <xdr:row>2</xdr:row>
      <xdr:rowOff>68788</xdr:rowOff>
    </xdr:from>
    <xdr:to>
      <xdr:col>31</xdr:col>
      <xdr:colOff>571500</xdr:colOff>
      <xdr:row>2</xdr:row>
      <xdr:rowOff>1213905</xdr:rowOff>
    </xdr:to>
    <xdr:grpSp>
      <xdr:nvGrpSpPr>
        <xdr:cNvPr id="2" name="グループ化 1">
          <a:extLst>
            <a:ext uri="{FF2B5EF4-FFF2-40B4-BE49-F238E27FC236}">
              <a16:creationId xmlns:a16="http://schemas.microsoft.com/office/drawing/2014/main" id="{0D34E0F3-01E8-4C50-BF3D-44B17078B2C0}"/>
            </a:ext>
          </a:extLst>
        </xdr:cNvPr>
        <xdr:cNvGrpSpPr/>
      </xdr:nvGrpSpPr>
      <xdr:grpSpPr>
        <a:xfrm>
          <a:off x="9449666" y="241970"/>
          <a:ext cx="6543675" cy="1145117"/>
          <a:chOff x="2857500" y="2493432"/>
          <a:chExt cx="7246620" cy="1145117"/>
        </a:xfrm>
      </xdr:grpSpPr>
      <xdr:sp macro="" textlink="">
        <xdr:nvSpPr>
          <xdr:cNvPr id="3" name="正方形/長方形 2">
            <a:extLst>
              <a:ext uri="{FF2B5EF4-FFF2-40B4-BE49-F238E27FC236}">
                <a16:creationId xmlns:a16="http://schemas.microsoft.com/office/drawing/2014/main" id="{A55BF6B7-9A80-EA57-18A4-2C00B8184B05}"/>
              </a:ext>
            </a:extLst>
          </xdr:cNvPr>
          <xdr:cNvSpPr/>
        </xdr:nvSpPr>
        <xdr:spPr>
          <a:xfrm>
            <a:off x="2857500" y="2493432"/>
            <a:ext cx="7246620" cy="1145117"/>
          </a:xfrm>
          <a:prstGeom prst="rect">
            <a:avLst/>
          </a:prstGeom>
          <a:solidFill>
            <a:schemeClr val="bg1"/>
          </a:solidFill>
          <a:ln w="38100" cmpd="dbl">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r>
              <a:rPr kumimoji="1" lang="ja-JP" altLang="ja-JP" sz="1100">
                <a:solidFill>
                  <a:srgbClr val="002060"/>
                </a:solidFill>
                <a:effectLst/>
                <a:latin typeface="Meiryo UI" panose="020B0604030504040204" pitchFamily="50" charset="-128"/>
                <a:ea typeface="Meiryo UI" panose="020B0604030504040204" pitchFamily="50" charset="-128"/>
                <a:cs typeface="+mn-cs"/>
              </a:rPr>
              <a:t>　　　単一回答の設問です。プルダウンから選択肢を選んで表示させてください。</a:t>
            </a:r>
            <a:endParaRPr lang="ja-JP" altLang="ja-JP">
              <a:solidFill>
                <a:srgbClr val="002060"/>
              </a:solidFill>
              <a:effectLst/>
              <a:latin typeface="Meiryo UI" panose="020B0604030504040204" pitchFamily="50" charset="-128"/>
              <a:ea typeface="Meiryo UI" panose="020B0604030504040204" pitchFamily="50" charset="-128"/>
            </a:endParaRPr>
          </a:p>
          <a:p>
            <a:r>
              <a:rPr kumimoji="1" lang="ja-JP" altLang="ja-JP" sz="1100">
                <a:solidFill>
                  <a:srgbClr val="002060"/>
                </a:solidFill>
                <a:effectLst/>
                <a:latin typeface="Meiryo UI" panose="020B0604030504040204" pitchFamily="50" charset="-128"/>
                <a:ea typeface="Meiryo UI" panose="020B0604030504040204" pitchFamily="50" charset="-128"/>
                <a:cs typeface="+mn-cs"/>
              </a:rPr>
              <a:t>　　　複数回答の設問です。あてはまる選択肢について、プルダウンから〇を選んで表示させてください。</a:t>
            </a:r>
            <a:endParaRPr lang="ja-JP" altLang="ja-JP">
              <a:solidFill>
                <a:srgbClr val="002060"/>
              </a:solidFill>
              <a:effectLst/>
              <a:latin typeface="Meiryo UI" panose="020B0604030504040204" pitchFamily="50" charset="-128"/>
              <a:ea typeface="Meiryo UI" panose="020B0604030504040204" pitchFamily="50" charset="-128"/>
            </a:endParaRPr>
          </a:p>
          <a:p>
            <a:r>
              <a:rPr kumimoji="1" lang="ja-JP" altLang="ja-JP" sz="1100">
                <a:solidFill>
                  <a:srgbClr val="002060"/>
                </a:solidFill>
                <a:effectLst/>
                <a:latin typeface="Meiryo UI" panose="020B0604030504040204" pitchFamily="50" charset="-128"/>
                <a:ea typeface="Meiryo UI" panose="020B0604030504040204" pitchFamily="50" charset="-128"/>
                <a:cs typeface="+mn-cs"/>
              </a:rPr>
              <a:t>　　　数値もしくは自由回答の欄です。セルに直接入力してください。自由回答には文字数の制限はありません。</a:t>
            </a:r>
            <a:endParaRPr lang="ja-JP" altLang="ja-JP">
              <a:solidFill>
                <a:srgbClr val="002060"/>
              </a:solidFill>
              <a:effectLst/>
              <a:latin typeface="Meiryo UI" panose="020B0604030504040204" pitchFamily="50" charset="-128"/>
              <a:ea typeface="Meiryo UI" panose="020B0604030504040204" pitchFamily="50" charset="-128"/>
            </a:endParaRPr>
          </a:p>
          <a:p>
            <a:pPr eaLnBrk="1" fontAlgn="auto" latinLnBrk="0" hangingPunct="1"/>
            <a:r>
              <a:rPr kumimoji="1" lang="ja-JP" altLang="ja-JP" sz="1100">
                <a:solidFill>
                  <a:srgbClr val="002060"/>
                </a:solidFill>
                <a:effectLst/>
                <a:latin typeface="Meiryo UI" panose="020B0604030504040204" pitchFamily="50" charset="-128"/>
                <a:ea typeface="Meiryo UI" panose="020B0604030504040204" pitchFamily="50" charset="-128"/>
                <a:cs typeface="+mn-cs"/>
              </a:rPr>
              <a:t>　　　回答対象外の設問です。ご回答いただく必要がございません。</a:t>
            </a:r>
            <a:endParaRPr lang="ja-JP" altLang="ja-JP">
              <a:solidFill>
                <a:srgbClr val="002060"/>
              </a:solidFill>
              <a:effectLst/>
              <a:latin typeface="Meiryo UI" panose="020B0604030504040204" pitchFamily="50" charset="-128"/>
              <a:ea typeface="Meiryo UI" panose="020B0604030504040204" pitchFamily="50" charset="-128"/>
            </a:endParaRPr>
          </a:p>
        </xdr:txBody>
      </xdr:sp>
      <xdr:sp macro="" textlink="">
        <xdr:nvSpPr>
          <xdr:cNvPr id="4" name="正方形/長方形 3">
            <a:extLst>
              <a:ext uri="{FF2B5EF4-FFF2-40B4-BE49-F238E27FC236}">
                <a16:creationId xmlns:a16="http://schemas.microsoft.com/office/drawing/2014/main" id="{82BDB459-3C6E-494C-791E-DECC1C7B31B9}"/>
              </a:ext>
            </a:extLst>
          </xdr:cNvPr>
          <xdr:cNvSpPr/>
        </xdr:nvSpPr>
        <xdr:spPr>
          <a:xfrm>
            <a:off x="2933700" y="2609850"/>
            <a:ext cx="200025" cy="200025"/>
          </a:xfrm>
          <a:prstGeom prst="rect">
            <a:avLst/>
          </a:prstGeom>
          <a:solidFill>
            <a:srgbClr val="99CC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2060"/>
              </a:solidFill>
              <a:latin typeface="Meiryo UI" panose="020B0604030504040204" pitchFamily="50" charset="-128"/>
              <a:ea typeface="Meiryo UI" panose="020B0604030504040204" pitchFamily="50" charset="-128"/>
            </a:endParaRPr>
          </a:p>
        </xdr:txBody>
      </xdr:sp>
      <xdr:sp macro="" textlink="">
        <xdr:nvSpPr>
          <xdr:cNvPr id="5" name="正方形/長方形 4">
            <a:extLst>
              <a:ext uri="{FF2B5EF4-FFF2-40B4-BE49-F238E27FC236}">
                <a16:creationId xmlns:a16="http://schemas.microsoft.com/office/drawing/2014/main" id="{9B53A656-2322-3268-1E12-A7A5413B1359}"/>
              </a:ext>
            </a:extLst>
          </xdr:cNvPr>
          <xdr:cNvSpPr/>
        </xdr:nvSpPr>
        <xdr:spPr>
          <a:xfrm>
            <a:off x="2933700" y="2857500"/>
            <a:ext cx="200025" cy="200025"/>
          </a:xfrm>
          <a:prstGeom prst="rect">
            <a:avLst/>
          </a:prstGeom>
          <a:solidFill>
            <a:schemeClr val="accent4">
              <a:lumMod val="40000"/>
              <a:lumOff val="60000"/>
            </a:schemeClr>
          </a:solidFill>
          <a:ln w="3175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2060"/>
              </a:solidFill>
              <a:latin typeface="Meiryo UI" panose="020B0604030504040204" pitchFamily="50" charset="-128"/>
              <a:ea typeface="Meiryo UI" panose="020B0604030504040204" pitchFamily="50" charset="-128"/>
            </a:endParaRPr>
          </a:p>
        </xdr:txBody>
      </xdr:sp>
      <xdr:sp macro="" textlink="">
        <xdr:nvSpPr>
          <xdr:cNvPr id="6" name="正方形/長方形 5">
            <a:extLst>
              <a:ext uri="{FF2B5EF4-FFF2-40B4-BE49-F238E27FC236}">
                <a16:creationId xmlns:a16="http://schemas.microsoft.com/office/drawing/2014/main" id="{4D9E509C-E8C6-DD0F-BF69-04EB20EFAB01}"/>
              </a:ext>
            </a:extLst>
          </xdr:cNvPr>
          <xdr:cNvSpPr/>
        </xdr:nvSpPr>
        <xdr:spPr>
          <a:xfrm>
            <a:off x="2933700" y="3095625"/>
            <a:ext cx="200025" cy="200025"/>
          </a:xfrm>
          <a:prstGeom prst="rect">
            <a:avLst/>
          </a:prstGeom>
          <a:solidFill>
            <a:schemeClr val="accent6">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2060"/>
              </a:solidFill>
              <a:latin typeface="Meiryo UI" panose="020B0604030504040204" pitchFamily="50" charset="-128"/>
              <a:ea typeface="Meiryo UI" panose="020B0604030504040204" pitchFamily="50" charset="-128"/>
            </a:endParaRPr>
          </a:p>
        </xdr:txBody>
      </xdr:sp>
      <xdr:sp macro="" textlink="">
        <xdr:nvSpPr>
          <xdr:cNvPr id="7" name="正方形/長方形 6">
            <a:extLst>
              <a:ext uri="{FF2B5EF4-FFF2-40B4-BE49-F238E27FC236}">
                <a16:creationId xmlns:a16="http://schemas.microsoft.com/office/drawing/2014/main" id="{0E06676C-607B-DA7F-CC9F-4B6C0DD75C19}"/>
              </a:ext>
            </a:extLst>
          </xdr:cNvPr>
          <xdr:cNvSpPr/>
        </xdr:nvSpPr>
        <xdr:spPr>
          <a:xfrm>
            <a:off x="2933700" y="3324225"/>
            <a:ext cx="200025" cy="200025"/>
          </a:xfrm>
          <a:prstGeom prst="rect">
            <a:avLst/>
          </a:prstGeom>
          <a:solidFill>
            <a:schemeClr val="bg1">
              <a:lumMod val="75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2060"/>
              </a:solidFill>
              <a:latin typeface="Meiryo UI" panose="020B0604030504040204" pitchFamily="50" charset="-128"/>
              <a:ea typeface="Meiryo UI" panose="020B0604030504040204" pitchFamily="50" charset="-128"/>
            </a:endParaRPr>
          </a:p>
        </xdr:txBody>
      </xdr:sp>
    </xdr:grpSp>
    <xdr:clientData/>
  </xdr:twoCellAnchor>
  <xdr:oneCellAnchor>
    <xdr:from>
      <xdr:col>18</xdr:col>
      <xdr:colOff>133350</xdr:colOff>
      <xdr:row>123</xdr:row>
      <xdr:rowOff>28575</xdr:rowOff>
    </xdr:from>
    <xdr:ext cx="393887" cy="117100"/>
    <xdr:grpSp>
      <xdr:nvGrpSpPr>
        <xdr:cNvPr id="22" name="グループ化 21">
          <a:extLst>
            <a:ext uri="{FF2B5EF4-FFF2-40B4-BE49-F238E27FC236}">
              <a16:creationId xmlns:a16="http://schemas.microsoft.com/office/drawing/2014/main" id="{4EB31D7F-9B63-4B53-9293-9CAB9D039BBB}"/>
            </a:ext>
          </a:extLst>
        </xdr:cNvPr>
        <xdr:cNvGrpSpPr/>
      </xdr:nvGrpSpPr>
      <xdr:grpSpPr>
        <a:xfrm>
          <a:off x="9554441" y="28560280"/>
          <a:ext cx="393887" cy="117100"/>
          <a:chOff x="1029260" y="3065369"/>
          <a:chExt cx="393887" cy="144555"/>
        </a:xfrm>
      </xdr:grpSpPr>
      <xdr:cxnSp macro="">
        <xdr:nvCxnSpPr>
          <xdr:cNvPr id="23" name="直線コネクタ 22">
            <a:extLst>
              <a:ext uri="{FF2B5EF4-FFF2-40B4-BE49-F238E27FC236}">
                <a16:creationId xmlns:a16="http://schemas.microsoft.com/office/drawing/2014/main" id="{2EE9DD68-C561-9CC6-8B44-2B02C81F5A2E}"/>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id="{28DF0DFD-EF92-6087-99B2-E5D1C0395A9D}"/>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18</xdr:col>
      <xdr:colOff>133350</xdr:colOff>
      <xdr:row>128</xdr:row>
      <xdr:rowOff>28575</xdr:rowOff>
    </xdr:from>
    <xdr:ext cx="393887" cy="117100"/>
    <xdr:grpSp>
      <xdr:nvGrpSpPr>
        <xdr:cNvPr id="25" name="グループ化 24">
          <a:extLst>
            <a:ext uri="{FF2B5EF4-FFF2-40B4-BE49-F238E27FC236}">
              <a16:creationId xmlns:a16="http://schemas.microsoft.com/office/drawing/2014/main" id="{0DD4DAF2-657C-48C9-B13C-14C1825B3D52}"/>
            </a:ext>
          </a:extLst>
        </xdr:cNvPr>
        <xdr:cNvGrpSpPr/>
      </xdr:nvGrpSpPr>
      <xdr:grpSpPr>
        <a:xfrm>
          <a:off x="9554441" y="29564734"/>
          <a:ext cx="393887" cy="117100"/>
          <a:chOff x="1029260" y="3065369"/>
          <a:chExt cx="393887" cy="144555"/>
        </a:xfrm>
      </xdr:grpSpPr>
      <xdr:cxnSp macro="">
        <xdr:nvCxnSpPr>
          <xdr:cNvPr id="26" name="直線コネクタ 25">
            <a:extLst>
              <a:ext uri="{FF2B5EF4-FFF2-40B4-BE49-F238E27FC236}">
                <a16:creationId xmlns:a16="http://schemas.microsoft.com/office/drawing/2014/main" id="{DCAEC428-9EA4-FF6C-8F00-001376999D60}"/>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矢印コネクタ 26">
            <a:extLst>
              <a:ext uri="{FF2B5EF4-FFF2-40B4-BE49-F238E27FC236}">
                <a16:creationId xmlns:a16="http://schemas.microsoft.com/office/drawing/2014/main" id="{52CB8759-E143-4601-610C-872779B8277E}"/>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twoCellAnchor>
    <xdr:from>
      <xdr:col>19</xdr:col>
      <xdr:colOff>285750</xdr:colOff>
      <xdr:row>140</xdr:row>
      <xdr:rowOff>20414</xdr:rowOff>
    </xdr:from>
    <xdr:to>
      <xdr:col>20</xdr:col>
      <xdr:colOff>176893</xdr:colOff>
      <xdr:row>141</xdr:row>
      <xdr:rowOff>163285</xdr:rowOff>
    </xdr:to>
    <xdr:grpSp>
      <xdr:nvGrpSpPr>
        <xdr:cNvPr id="31" name="グループ化 30">
          <a:extLst>
            <a:ext uri="{FF2B5EF4-FFF2-40B4-BE49-F238E27FC236}">
              <a16:creationId xmlns:a16="http://schemas.microsoft.com/office/drawing/2014/main" id="{F3129696-7819-F43C-588B-225B9A5BBC7C}"/>
            </a:ext>
          </a:extLst>
        </xdr:cNvPr>
        <xdr:cNvGrpSpPr/>
      </xdr:nvGrpSpPr>
      <xdr:grpSpPr>
        <a:xfrm>
          <a:off x="10356273" y="31885869"/>
          <a:ext cx="566552" cy="316052"/>
          <a:chOff x="9505950" y="33289874"/>
          <a:chExt cx="393887" cy="278995"/>
        </a:xfrm>
      </xdr:grpSpPr>
      <xdr:cxnSp macro="">
        <xdr:nvCxnSpPr>
          <xdr:cNvPr id="29" name="直線コネクタ 28">
            <a:extLst>
              <a:ext uri="{FF2B5EF4-FFF2-40B4-BE49-F238E27FC236}">
                <a16:creationId xmlns:a16="http://schemas.microsoft.com/office/drawing/2014/main" id="{D2EB2FB5-2DD3-2954-22C2-35AC8EF43962}"/>
              </a:ext>
            </a:extLst>
          </xdr:cNvPr>
          <xdr:cNvCxnSpPr/>
        </xdr:nvCxnSpPr>
        <xdr:spPr>
          <a:xfrm>
            <a:off x="9505950" y="33289874"/>
            <a:ext cx="0" cy="2789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a16="http://schemas.microsoft.com/office/drawing/2014/main" id="{77CEC690-CF36-6FEC-2964-C864DFABE1B7}"/>
              </a:ext>
            </a:extLst>
          </xdr:cNvPr>
          <xdr:cNvCxnSpPr/>
        </xdr:nvCxnSpPr>
        <xdr:spPr>
          <a:xfrm>
            <a:off x="9505950" y="33566099"/>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176895</xdr:colOff>
      <xdr:row>324</xdr:row>
      <xdr:rowOff>95250</xdr:rowOff>
    </xdr:from>
    <xdr:to>
      <xdr:col>25</xdr:col>
      <xdr:colOff>544287</xdr:colOff>
      <xdr:row>324</xdr:row>
      <xdr:rowOff>186418</xdr:rowOff>
    </xdr:to>
    <xdr:grpSp>
      <xdr:nvGrpSpPr>
        <xdr:cNvPr id="18" name="グループ化 17">
          <a:extLst>
            <a:ext uri="{FF2B5EF4-FFF2-40B4-BE49-F238E27FC236}">
              <a16:creationId xmlns:a16="http://schemas.microsoft.com/office/drawing/2014/main" id="{8C81827F-E664-A3D8-45F7-DE95716DF993}"/>
            </a:ext>
          </a:extLst>
        </xdr:cNvPr>
        <xdr:cNvGrpSpPr/>
      </xdr:nvGrpSpPr>
      <xdr:grpSpPr>
        <a:xfrm>
          <a:off x="12923077" y="78728455"/>
          <a:ext cx="367392" cy="91168"/>
          <a:chOff x="13264245" y="77866875"/>
          <a:chExt cx="367392" cy="91168"/>
        </a:xfrm>
      </xdr:grpSpPr>
      <xdr:cxnSp macro="">
        <xdr:nvCxnSpPr>
          <xdr:cNvPr id="28" name="直線コネクタ 27">
            <a:extLst>
              <a:ext uri="{FF2B5EF4-FFF2-40B4-BE49-F238E27FC236}">
                <a16:creationId xmlns:a16="http://schemas.microsoft.com/office/drawing/2014/main" id="{DB1189AF-9978-5E31-CE52-BCA13AC40606}"/>
              </a:ext>
            </a:extLst>
          </xdr:cNvPr>
          <xdr:cNvCxnSpPr/>
        </xdr:nvCxnSpPr>
        <xdr:spPr>
          <a:xfrm>
            <a:off x="13264245" y="77866875"/>
            <a:ext cx="0" cy="823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矢印コネクタ 38">
            <a:extLst>
              <a:ext uri="{FF2B5EF4-FFF2-40B4-BE49-F238E27FC236}">
                <a16:creationId xmlns:a16="http://schemas.microsoft.com/office/drawing/2014/main" id="{342C56A0-F340-6FAC-3019-26EA38750A50}"/>
              </a:ext>
            </a:extLst>
          </xdr:cNvPr>
          <xdr:cNvCxnSpPr/>
        </xdr:nvCxnSpPr>
        <xdr:spPr>
          <a:xfrm>
            <a:off x="13264245" y="77958043"/>
            <a:ext cx="367392"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447674</xdr:colOff>
      <xdr:row>7</xdr:row>
      <xdr:rowOff>0</xdr:rowOff>
    </xdr:from>
    <xdr:to>
      <xdr:col>15</xdr:col>
      <xdr:colOff>190500</xdr:colOff>
      <xdr:row>60</xdr:row>
      <xdr:rowOff>66674</xdr:rowOff>
    </xdr:to>
    <xdr:pic>
      <xdr:nvPicPr>
        <xdr:cNvPr id="41" name="図 40">
          <a:extLst>
            <a:ext uri="{FF2B5EF4-FFF2-40B4-BE49-F238E27FC236}">
              <a16:creationId xmlns:a16="http://schemas.microsoft.com/office/drawing/2014/main" id="{1E63D9EF-33AB-4064-5180-B2EFA50CFF9A}"/>
            </a:ext>
          </a:extLst>
        </xdr:cNvPr>
        <xdr:cNvPicPr>
          <a:picLocks noChangeAspect="1"/>
        </xdr:cNvPicPr>
      </xdr:nvPicPr>
      <xdr:blipFill rotWithShape="1">
        <a:blip xmlns:r="http://schemas.openxmlformats.org/officeDocument/2006/relationships" r:embed="rId1"/>
        <a:srcRect l="1324" t="3469" r="2151" b="1039"/>
        <a:stretch/>
      </xdr:blipFill>
      <xdr:spPr>
        <a:xfrm>
          <a:off x="542924" y="2228850"/>
          <a:ext cx="9029701" cy="11534775"/>
        </a:xfrm>
        <a:prstGeom prst="rect">
          <a:avLst/>
        </a:prstGeom>
      </xdr:spPr>
    </xdr:pic>
    <xdr:clientData/>
  </xdr:twoCellAnchor>
  <xdr:twoCellAnchor editAs="oneCell">
    <xdr:from>
      <xdr:col>1</xdr:col>
      <xdr:colOff>428625</xdr:colOff>
      <xdr:row>62</xdr:row>
      <xdr:rowOff>142874</xdr:rowOff>
    </xdr:from>
    <xdr:to>
      <xdr:col>15</xdr:col>
      <xdr:colOff>219075</xdr:colOff>
      <xdr:row>112</xdr:row>
      <xdr:rowOff>133350</xdr:rowOff>
    </xdr:to>
    <xdr:pic>
      <xdr:nvPicPr>
        <xdr:cNvPr id="63" name="図 62">
          <a:extLst>
            <a:ext uri="{FF2B5EF4-FFF2-40B4-BE49-F238E27FC236}">
              <a16:creationId xmlns:a16="http://schemas.microsoft.com/office/drawing/2014/main" id="{FB0CCBB3-B704-4DA3-8556-4572FB5DBDF6}"/>
            </a:ext>
          </a:extLst>
        </xdr:cNvPr>
        <xdr:cNvPicPr>
          <a:picLocks noChangeAspect="1"/>
        </xdr:cNvPicPr>
      </xdr:nvPicPr>
      <xdr:blipFill rotWithShape="1">
        <a:blip xmlns:r="http://schemas.openxmlformats.org/officeDocument/2006/relationships" r:embed="rId2"/>
        <a:srcRect l="1830" t="2284" r="1536" b="1590"/>
        <a:stretch/>
      </xdr:blipFill>
      <xdr:spPr>
        <a:xfrm>
          <a:off x="523875" y="14220824"/>
          <a:ext cx="9058275" cy="11620501"/>
        </a:xfrm>
        <a:prstGeom prst="rect">
          <a:avLst/>
        </a:prstGeom>
      </xdr:spPr>
    </xdr:pic>
    <xdr:clientData/>
  </xdr:twoCellAnchor>
  <xdr:twoCellAnchor editAs="oneCell">
    <xdr:from>
      <xdr:col>1</xdr:col>
      <xdr:colOff>561975</xdr:colOff>
      <xdr:row>115</xdr:row>
      <xdr:rowOff>190500</xdr:rowOff>
    </xdr:from>
    <xdr:to>
      <xdr:col>15</xdr:col>
      <xdr:colOff>114300</xdr:colOff>
      <xdr:row>169</xdr:row>
      <xdr:rowOff>190499</xdr:rowOff>
    </xdr:to>
    <xdr:pic>
      <xdr:nvPicPr>
        <xdr:cNvPr id="64" name="図 63">
          <a:extLst>
            <a:ext uri="{FF2B5EF4-FFF2-40B4-BE49-F238E27FC236}">
              <a16:creationId xmlns:a16="http://schemas.microsoft.com/office/drawing/2014/main" id="{CDBC5F7B-B7E4-426C-0049-9242A63D5A5F}"/>
            </a:ext>
          </a:extLst>
        </xdr:cNvPr>
        <xdr:cNvPicPr>
          <a:picLocks noChangeAspect="1"/>
        </xdr:cNvPicPr>
      </xdr:nvPicPr>
      <xdr:blipFill rotWithShape="1">
        <a:blip xmlns:r="http://schemas.openxmlformats.org/officeDocument/2006/relationships" r:embed="rId3"/>
        <a:srcRect l="1631" t="2206" r="2560" b="1117"/>
        <a:stretch/>
      </xdr:blipFill>
      <xdr:spPr>
        <a:xfrm>
          <a:off x="657225" y="26612850"/>
          <a:ext cx="8953500" cy="11687175"/>
        </a:xfrm>
        <a:prstGeom prst="rect">
          <a:avLst/>
        </a:prstGeom>
      </xdr:spPr>
    </xdr:pic>
    <xdr:clientData/>
  </xdr:twoCellAnchor>
  <xdr:twoCellAnchor editAs="oneCell">
    <xdr:from>
      <xdr:col>1</xdr:col>
      <xdr:colOff>542925</xdr:colOff>
      <xdr:row>173</xdr:row>
      <xdr:rowOff>104776</xdr:rowOff>
    </xdr:from>
    <xdr:to>
      <xdr:col>15</xdr:col>
      <xdr:colOff>114300</xdr:colOff>
      <xdr:row>217</xdr:row>
      <xdr:rowOff>104775</xdr:rowOff>
    </xdr:to>
    <xdr:pic>
      <xdr:nvPicPr>
        <xdr:cNvPr id="65" name="図 64">
          <a:extLst>
            <a:ext uri="{FF2B5EF4-FFF2-40B4-BE49-F238E27FC236}">
              <a16:creationId xmlns:a16="http://schemas.microsoft.com/office/drawing/2014/main" id="{635E0191-9FB2-4CA4-DEA2-60C70F7B005B}"/>
            </a:ext>
          </a:extLst>
        </xdr:cNvPr>
        <xdr:cNvPicPr>
          <a:picLocks noChangeAspect="1"/>
        </xdr:cNvPicPr>
      </xdr:nvPicPr>
      <xdr:blipFill rotWithShape="1">
        <a:blip xmlns:r="http://schemas.openxmlformats.org/officeDocument/2006/relationships" r:embed="rId4"/>
        <a:srcRect l="2441" t="1579" r="1946" b="1198"/>
        <a:stretch/>
      </xdr:blipFill>
      <xdr:spPr>
        <a:xfrm>
          <a:off x="638175" y="39042976"/>
          <a:ext cx="8953500" cy="11734800"/>
        </a:xfrm>
        <a:prstGeom prst="rect">
          <a:avLst/>
        </a:prstGeom>
      </xdr:spPr>
    </xdr:pic>
    <xdr:clientData/>
  </xdr:twoCellAnchor>
  <xdr:twoCellAnchor editAs="oneCell">
    <xdr:from>
      <xdr:col>1</xdr:col>
      <xdr:colOff>495300</xdr:colOff>
      <xdr:row>230</xdr:row>
      <xdr:rowOff>47625</xdr:rowOff>
    </xdr:from>
    <xdr:to>
      <xdr:col>15</xdr:col>
      <xdr:colOff>180975</xdr:colOff>
      <xdr:row>270</xdr:row>
      <xdr:rowOff>9525</xdr:rowOff>
    </xdr:to>
    <xdr:pic>
      <xdr:nvPicPr>
        <xdr:cNvPr id="66" name="図 65">
          <a:extLst>
            <a:ext uri="{FF2B5EF4-FFF2-40B4-BE49-F238E27FC236}">
              <a16:creationId xmlns:a16="http://schemas.microsoft.com/office/drawing/2014/main" id="{7F8A44C2-3D97-1F1E-3DE1-60A79A723F33}"/>
            </a:ext>
          </a:extLst>
        </xdr:cNvPr>
        <xdr:cNvPicPr>
          <a:picLocks noChangeAspect="1"/>
        </xdr:cNvPicPr>
      </xdr:nvPicPr>
      <xdr:blipFill rotWithShape="1">
        <a:blip xmlns:r="http://schemas.openxmlformats.org/officeDocument/2006/relationships" r:embed="rId5"/>
        <a:srcRect l="1631" t="1499" r="1847" b="804"/>
        <a:stretch/>
      </xdr:blipFill>
      <xdr:spPr>
        <a:xfrm>
          <a:off x="590550" y="53701950"/>
          <a:ext cx="9020175" cy="11791950"/>
        </a:xfrm>
        <a:prstGeom prst="rect">
          <a:avLst/>
        </a:prstGeom>
      </xdr:spPr>
    </xdr:pic>
    <xdr:clientData/>
  </xdr:twoCellAnchor>
  <xdr:twoCellAnchor editAs="oneCell">
    <xdr:from>
      <xdr:col>1</xdr:col>
      <xdr:colOff>571500</xdr:colOff>
      <xdr:row>282</xdr:row>
      <xdr:rowOff>95250</xdr:rowOff>
    </xdr:from>
    <xdr:to>
      <xdr:col>15</xdr:col>
      <xdr:colOff>104776</xdr:colOff>
      <xdr:row>336</xdr:row>
      <xdr:rowOff>142875</xdr:rowOff>
    </xdr:to>
    <xdr:pic>
      <xdr:nvPicPr>
        <xdr:cNvPr id="67" name="図 66">
          <a:extLst>
            <a:ext uri="{FF2B5EF4-FFF2-40B4-BE49-F238E27FC236}">
              <a16:creationId xmlns:a16="http://schemas.microsoft.com/office/drawing/2014/main" id="{19EFF824-D16F-BF89-6318-D842B56B0777}"/>
            </a:ext>
          </a:extLst>
        </xdr:cNvPr>
        <xdr:cNvPicPr>
          <a:picLocks noChangeAspect="1"/>
        </xdr:cNvPicPr>
      </xdr:nvPicPr>
      <xdr:blipFill rotWithShape="1">
        <a:blip xmlns:r="http://schemas.openxmlformats.org/officeDocument/2006/relationships" r:embed="rId6"/>
        <a:srcRect l="2342" t="1575" r="2049" b="1431"/>
        <a:stretch/>
      </xdr:blipFill>
      <xdr:spPr>
        <a:xfrm>
          <a:off x="666750" y="68341875"/>
          <a:ext cx="8943976" cy="11734800"/>
        </a:xfrm>
        <a:prstGeom prst="rect">
          <a:avLst/>
        </a:prstGeom>
      </xdr:spPr>
    </xdr:pic>
    <xdr:clientData/>
  </xdr:twoCellAnchor>
  <xdr:twoCellAnchor editAs="oneCell">
    <xdr:from>
      <xdr:col>1</xdr:col>
      <xdr:colOff>523875</xdr:colOff>
      <xdr:row>348</xdr:row>
      <xdr:rowOff>38100</xdr:rowOff>
    </xdr:from>
    <xdr:to>
      <xdr:col>15</xdr:col>
      <xdr:colOff>152400</xdr:colOff>
      <xdr:row>396</xdr:row>
      <xdr:rowOff>85725</xdr:rowOff>
    </xdr:to>
    <xdr:pic>
      <xdr:nvPicPr>
        <xdr:cNvPr id="68" name="図 67">
          <a:extLst>
            <a:ext uri="{FF2B5EF4-FFF2-40B4-BE49-F238E27FC236}">
              <a16:creationId xmlns:a16="http://schemas.microsoft.com/office/drawing/2014/main" id="{28B4353B-15D4-EB83-809B-E199277E7E29}"/>
            </a:ext>
          </a:extLst>
        </xdr:cNvPr>
        <xdr:cNvPicPr>
          <a:picLocks noChangeAspect="1"/>
        </xdr:cNvPicPr>
      </xdr:nvPicPr>
      <xdr:blipFill rotWithShape="1">
        <a:blip xmlns:r="http://schemas.openxmlformats.org/officeDocument/2006/relationships" r:embed="rId7"/>
        <a:srcRect l="2034" t="1181" r="1945" b="958"/>
        <a:stretch/>
      </xdr:blipFill>
      <xdr:spPr>
        <a:xfrm>
          <a:off x="619125" y="82829400"/>
          <a:ext cx="8991600" cy="11839576"/>
        </a:xfrm>
        <a:prstGeom prst="rect">
          <a:avLst/>
        </a:prstGeom>
      </xdr:spPr>
    </xdr:pic>
    <xdr:clientData/>
  </xdr:twoCellAnchor>
  <xdr:twoCellAnchor>
    <xdr:from>
      <xdr:col>31</xdr:col>
      <xdr:colOff>72120</xdr:colOff>
      <xdr:row>317</xdr:row>
      <xdr:rowOff>66675</xdr:rowOff>
    </xdr:from>
    <xdr:to>
      <xdr:col>31</xdr:col>
      <xdr:colOff>258537</xdr:colOff>
      <xdr:row>317</xdr:row>
      <xdr:rowOff>157843</xdr:rowOff>
    </xdr:to>
    <xdr:grpSp>
      <xdr:nvGrpSpPr>
        <xdr:cNvPr id="75" name="グループ化 74">
          <a:extLst>
            <a:ext uri="{FF2B5EF4-FFF2-40B4-BE49-F238E27FC236}">
              <a16:creationId xmlns:a16="http://schemas.microsoft.com/office/drawing/2014/main" id="{B9C78889-86EB-450D-96D9-6925B56D7811}"/>
            </a:ext>
          </a:extLst>
        </xdr:cNvPr>
        <xdr:cNvGrpSpPr/>
      </xdr:nvGrpSpPr>
      <xdr:grpSpPr>
        <a:xfrm>
          <a:off x="15493961" y="77123925"/>
          <a:ext cx="186417" cy="91168"/>
          <a:chOff x="13264245" y="77866875"/>
          <a:chExt cx="367392" cy="91168"/>
        </a:xfrm>
      </xdr:grpSpPr>
      <xdr:cxnSp macro="">
        <xdr:nvCxnSpPr>
          <xdr:cNvPr id="76" name="直線コネクタ 75">
            <a:extLst>
              <a:ext uri="{FF2B5EF4-FFF2-40B4-BE49-F238E27FC236}">
                <a16:creationId xmlns:a16="http://schemas.microsoft.com/office/drawing/2014/main" id="{444013D5-C896-CC66-85EC-478248300117}"/>
              </a:ext>
            </a:extLst>
          </xdr:cNvPr>
          <xdr:cNvCxnSpPr/>
        </xdr:nvCxnSpPr>
        <xdr:spPr>
          <a:xfrm>
            <a:off x="13264245" y="77866875"/>
            <a:ext cx="0" cy="823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7" name="直線矢印コネクタ 76">
            <a:extLst>
              <a:ext uri="{FF2B5EF4-FFF2-40B4-BE49-F238E27FC236}">
                <a16:creationId xmlns:a16="http://schemas.microsoft.com/office/drawing/2014/main" id="{9DDAE287-9AA9-9E25-E08A-C355AD1FA7C6}"/>
              </a:ext>
            </a:extLst>
          </xdr:cNvPr>
          <xdr:cNvCxnSpPr/>
        </xdr:nvCxnSpPr>
        <xdr:spPr>
          <a:xfrm>
            <a:off x="13264245" y="77958043"/>
            <a:ext cx="367392"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81645</xdr:colOff>
      <xdr:row>363</xdr:row>
      <xdr:rowOff>57150</xdr:rowOff>
    </xdr:from>
    <xdr:to>
      <xdr:col>21</xdr:col>
      <xdr:colOff>268062</xdr:colOff>
      <xdr:row>363</xdr:row>
      <xdr:rowOff>148318</xdr:rowOff>
    </xdr:to>
    <xdr:grpSp>
      <xdr:nvGrpSpPr>
        <xdr:cNvPr id="78" name="グループ化 77">
          <a:extLst>
            <a:ext uri="{FF2B5EF4-FFF2-40B4-BE49-F238E27FC236}">
              <a16:creationId xmlns:a16="http://schemas.microsoft.com/office/drawing/2014/main" id="{732FD624-DC20-B8F3-5772-53E7C5D43E73}"/>
            </a:ext>
          </a:extLst>
        </xdr:cNvPr>
        <xdr:cNvGrpSpPr/>
      </xdr:nvGrpSpPr>
      <xdr:grpSpPr>
        <a:xfrm>
          <a:off x="11044054" y="88146082"/>
          <a:ext cx="186417" cy="91168"/>
          <a:chOff x="13264245" y="77866875"/>
          <a:chExt cx="367392" cy="91168"/>
        </a:xfrm>
      </xdr:grpSpPr>
      <xdr:cxnSp macro="">
        <xdr:nvCxnSpPr>
          <xdr:cNvPr id="79" name="直線コネクタ 78">
            <a:extLst>
              <a:ext uri="{FF2B5EF4-FFF2-40B4-BE49-F238E27FC236}">
                <a16:creationId xmlns:a16="http://schemas.microsoft.com/office/drawing/2014/main" id="{D726B2EB-67A0-823D-E03D-99C8CBBB0C01}"/>
              </a:ext>
            </a:extLst>
          </xdr:cNvPr>
          <xdr:cNvCxnSpPr/>
        </xdr:nvCxnSpPr>
        <xdr:spPr>
          <a:xfrm>
            <a:off x="13264245" y="77866875"/>
            <a:ext cx="0" cy="823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0" name="直線矢印コネクタ 79">
            <a:extLst>
              <a:ext uri="{FF2B5EF4-FFF2-40B4-BE49-F238E27FC236}">
                <a16:creationId xmlns:a16="http://schemas.microsoft.com/office/drawing/2014/main" id="{CC7C05B0-8DB7-A325-08FB-74F1EF576358}"/>
              </a:ext>
            </a:extLst>
          </xdr:cNvPr>
          <xdr:cNvCxnSpPr/>
        </xdr:nvCxnSpPr>
        <xdr:spPr>
          <a:xfrm>
            <a:off x="13264245" y="77958043"/>
            <a:ext cx="367392"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81645</xdr:colOff>
      <xdr:row>306</xdr:row>
      <xdr:rowOff>57150</xdr:rowOff>
    </xdr:from>
    <xdr:to>
      <xdr:col>25</xdr:col>
      <xdr:colOff>268062</xdr:colOff>
      <xdr:row>306</xdr:row>
      <xdr:rowOff>148318</xdr:rowOff>
    </xdr:to>
    <xdr:grpSp>
      <xdr:nvGrpSpPr>
        <xdr:cNvPr id="84" name="グループ化 83">
          <a:extLst>
            <a:ext uri="{FF2B5EF4-FFF2-40B4-BE49-F238E27FC236}">
              <a16:creationId xmlns:a16="http://schemas.microsoft.com/office/drawing/2014/main" id="{1950EDF9-077E-40C0-B95A-2D983E8BE030}"/>
            </a:ext>
          </a:extLst>
        </xdr:cNvPr>
        <xdr:cNvGrpSpPr/>
      </xdr:nvGrpSpPr>
      <xdr:grpSpPr>
        <a:xfrm>
          <a:off x="12827827" y="74689855"/>
          <a:ext cx="186417" cy="91168"/>
          <a:chOff x="13264245" y="77866875"/>
          <a:chExt cx="367392" cy="91168"/>
        </a:xfrm>
      </xdr:grpSpPr>
      <xdr:cxnSp macro="">
        <xdr:nvCxnSpPr>
          <xdr:cNvPr id="85" name="直線コネクタ 84">
            <a:extLst>
              <a:ext uri="{FF2B5EF4-FFF2-40B4-BE49-F238E27FC236}">
                <a16:creationId xmlns:a16="http://schemas.microsoft.com/office/drawing/2014/main" id="{FA8765B4-A78F-948C-5D3A-4CF989C424D2}"/>
              </a:ext>
            </a:extLst>
          </xdr:cNvPr>
          <xdr:cNvCxnSpPr/>
        </xdr:nvCxnSpPr>
        <xdr:spPr>
          <a:xfrm>
            <a:off x="13264245" y="77866875"/>
            <a:ext cx="0" cy="823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6" name="直線矢印コネクタ 85">
            <a:extLst>
              <a:ext uri="{FF2B5EF4-FFF2-40B4-BE49-F238E27FC236}">
                <a16:creationId xmlns:a16="http://schemas.microsoft.com/office/drawing/2014/main" id="{6691A5F8-7914-01E6-EE60-A22AB7E4E55A}"/>
              </a:ext>
            </a:extLst>
          </xdr:cNvPr>
          <xdr:cNvCxnSpPr/>
        </xdr:nvCxnSpPr>
        <xdr:spPr>
          <a:xfrm>
            <a:off x="13264245" y="77958043"/>
            <a:ext cx="367392"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9525</xdr:colOff>
      <xdr:row>352</xdr:row>
      <xdr:rowOff>152400</xdr:rowOff>
    </xdr:from>
    <xdr:to>
      <xdr:col>29</xdr:col>
      <xdr:colOff>266700</xdr:colOff>
      <xdr:row>375</xdr:row>
      <xdr:rowOff>1143000</xdr:rowOff>
    </xdr:to>
    <xdr:grpSp>
      <xdr:nvGrpSpPr>
        <xdr:cNvPr id="136" name="グループ化 135">
          <a:extLst>
            <a:ext uri="{FF2B5EF4-FFF2-40B4-BE49-F238E27FC236}">
              <a16:creationId xmlns:a16="http://schemas.microsoft.com/office/drawing/2014/main" id="{1555C619-7A5C-9F45-E5DA-FE269B3EE77B}"/>
            </a:ext>
          </a:extLst>
        </xdr:cNvPr>
        <xdr:cNvGrpSpPr/>
      </xdr:nvGrpSpPr>
      <xdr:grpSpPr>
        <a:xfrm>
          <a:off x="11863820" y="85176014"/>
          <a:ext cx="2932835" cy="6359236"/>
          <a:chOff x="13306425" y="84124800"/>
          <a:chExt cx="3171825" cy="6334125"/>
        </a:xfrm>
      </xdr:grpSpPr>
      <xdr:cxnSp macro="">
        <xdr:nvCxnSpPr>
          <xdr:cNvPr id="123" name="直線矢印コネクタ 122">
            <a:extLst>
              <a:ext uri="{FF2B5EF4-FFF2-40B4-BE49-F238E27FC236}">
                <a16:creationId xmlns:a16="http://schemas.microsoft.com/office/drawing/2014/main" id="{71AD8627-34F5-E817-0454-81E699CF058D}"/>
              </a:ext>
            </a:extLst>
          </xdr:cNvPr>
          <xdr:cNvCxnSpPr/>
        </xdr:nvCxnSpPr>
        <xdr:spPr>
          <a:xfrm flipH="1">
            <a:off x="15240000" y="84124800"/>
            <a:ext cx="9810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4" name="直線矢印コネクタ 123">
            <a:extLst>
              <a:ext uri="{FF2B5EF4-FFF2-40B4-BE49-F238E27FC236}">
                <a16:creationId xmlns:a16="http://schemas.microsoft.com/office/drawing/2014/main" id="{4D5B5089-2EAB-BA71-03A8-9736D0C342C0}"/>
              </a:ext>
            </a:extLst>
          </xdr:cNvPr>
          <xdr:cNvCxnSpPr/>
        </xdr:nvCxnSpPr>
        <xdr:spPr>
          <a:xfrm flipH="1">
            <a:off x="15240000" y="87668100"/>
            <a:ext cx="1238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7" name="直線コネクタ 126">
            <a:extLst>
              <a:ext uri="{FF2B5EF4-FFF2-40B4-BE49-F238E27FC236}">
                <a16:creationId xmlns:a16="http://schemas.microsoft.com/office/drawing/2014/main" id="{54A4C0C3-CC13-8AAF-D2BC-28ABA55FFFD6}"/>
              </a:ext>
            </a:extLst>
          </xdr:cNvPr>
          <xdr:cNvCxnSpPr/>
        </xdr:nvCxnSpPr>
        <xdr:spPr>
          <a:xfrm>
            <a:off x="16478250" y="84277200"/>
            <a:ext cx="0" cy="496252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2" name="直線コネクタ 131">
            <a:extLst>
              <a:ext uri="{FF2B5EF4-FFF2-40B4-BE49-F238E27FC236}">
                <a16:creationId xmlns:a16="http://schemas.microsoft.com/office/drawing/2014/main" id="{92DB595C-B5C9-2B4B-A055-E2D31D2C9DBA}"/>
              </a:ext>
            </a:extLst>
          </xdr:cNvPr>
          <xdr:cNvCxnSpPr/>
        </xdr:nvCxnSpPr>
        <xdr:spPr>
          <a:xfrm flipH="1">
            <a:off x="13306425" y="89239725"/>
            <a:ext cx="317182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4" name="直線矢印コネクタ 133">
            <a:extLst>
              <a:ext uri="{FF2B5EF4-FFF2-40B4-BE49-F238E27FC236}">
                <a16:creationId xmlns:a16="http://schemas.microsoft.com/office/drawing/2014/main" id="{93AEC00F-0295-181E-6244-71DD78C430E9}"/>
              </a:ext>
            </a:extLst>
          </xdr:cNvPr>
          <xdr:cNvCxnSpPr/>
        </xdr:nvCxnSpPr>
        <xdr:spPr>
          <a:xfrm>
            <a:off x="13315950" y="89249250"/>
            <a:ext cx="0" cy="1209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oneCellAnchor>
    <xdr:from>
      <xdr:col>21</xdr:col>
      <xdr:colOff>276225</xdr:colOff>
      <xdr:row>7</xdr:row>
      <xdr:rowOff>19050</xdr:rowOff>
    </xdr:from>
    <xdr:ext cx="393887" cy="117100"/>
    <xdr:grpSp>
      <xdr:nvGrpSpPr>
        <xdr:cNvPr id="2" name="グループ化 1">
          <a:extLst>
            <a:ext uri="{FF2B5EF4-FFF2-40B4-BE49-F238E27FC236}">
              <a16:creationId xmlns:a16="http://schemas.microsoft.com/office/drawing/2014/main" id="{BBDABEAA-4A62-464F-BD71-97041936BEF8}"/>
            </a:ext>
          </a:extLst>
        </xdr:cNvPr>
        <xdr:cNvGrpSpPr/>
      </xdr:nvGrpSpPr>
      <xdr:grpSpPr>
        <a:xfrm>
          <a:off x="11010900" y="1476375"/>
          <a:ext cx="393887" cy="117100"/>
          <a:chOff x="1029260" y="3065369"/>
          <a:chExt cx="393887" cy="144555"/>
        </a:xfrm>
      </xdr:grpSpPr>
      <xdr:cxnSp macro="">
        <xdr:nvCxnSpPr>
          <xdr:cNvPr id="3" name="直線コネクタ 2">
            <a:extLst>
              <a:ext uri="{FF2B5EF4-FFF2-40B4-BE49-F238E27FC236}">
                <a16:creationId xmlns:a16="http://schemas.microsoft.com/office/drawing/2014/main" id="{AD9C3F5D-E20F-4C05-AC58-4691ED687A80}"/>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矢印コネクタ 3">
            <a:extLst>
              <a:ext uri="{FF2B5EF4-FFF2-40B4-BE49-F238E27FC236}">
                <a16:creationId xmlns:a16="http://schemas.microsoft.com/office/drawing/2014/main" id="{7E4A8887-4434-43BA-AEC3-52CE3CA45362}"/>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twoCellAnchor>
    <xdr:from>
      <xdr:col>21</xdr:col>
      <xdr:colOff>276225</xdr:colOff>
      <xdr:row>10</xdr:row>
      <xdr:rowOff>161924</xdr:rowOff>
    </xdr:from>
    <xdr:to>
      <xdr:col>22</xdr:col>
      <xdr:colOff>314325</xdr:colOff>
      <xdr:row>11</xdr:row>
      <xdr:rowOff>123824</xdr:rowOff>
    </xdr:to>
    <xdr:grpSp>
      <xdr:nvGrpSpPr>
        <xdr:cNvPr id="5" name="グループ化 4">
          <a:extLst>
            <a:ext uri="{FF2B5EF4-FFF2-40B4-BE49-F238E27FC236}">
              <a16:creationId xmlns:a16="http://schemas.microsoft.com/office/drawing/2014/main" id="{864BADF7-9695-48EB-AB9D-2DF635883F19}"/>
            </a:ext>
          </a:extLst>
        </xdr:cNvPr>
        <xdr:cNvGrpSpPr/>
      </xdr:nvGrpSpPr>
      <xdr:grpSpPr>
        <a:xfrm>
          <a:off x="11010900" y="2219324"/>
          <a:ext cx="723900" cy="161925"/>
          <a:chOff x="7181850" y="1590674"/>
          <a:chExt cx="723900" cy="133350"/>
        </a:xfrm>
      </xdr:grpSpPr>
      <xdr:cxnSp macro="">
        <xdr:nvCxnSpPr>
          <xdr:cNvPr id="6" name="直線コネクタ 5">
            <a:extLst>
              <a:ext uri="{FF2B5EF4-FFF2-40B4-BE49-F238E27FC236}">
                <a16:creationId xmlns:a16="http://schemas.microsoft.com/office/drawing/2014/main" id="{B237D60F-8645-432F-A203-22F37D9EE8D3}"/>
              </a:ext>
            </a:extLst>
          </xdr:cNvPr>
          <xdr:cNvCxnSpPr/>
        </xdr:nvCxnSpPr>
        <xdr:spPr>
          <a:xfrm>
            <a:off x="7181850" y="1590674"/>
            <a:ext cx="0" cy="12681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EE11C374-E18D-4EB2-BF67-133AC991C922}"/>
              </a:ext>
            </a:extLst>
          </xdr:cNvPr>
          <xdr:cNvCxnSpPr/>
        </xdr:nvCxnSpPr>
        <xdr:spPr>
          <a:xfrm>
            <a:off x="7181850" y="1724024"/>
            <a:ext cx="7239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276225</xdr:colOff>
      <xdr:row>8</xdr:row>
      <xdr:rowOff>171449</xdr:rowOff>
    </xdr:from>
    <xdr:to>
      <xdr:col>22</xdr:col>
      <xdr:colOff>133350</xdr:colOff>
      <xdr:row>9</xdr:row>
      <xdr:rowOff>133349</xdr:rowOff>
    </xdr:to>
    <xdr:grpSp>
      <xdr:nvGrpSpPr>
        <xdr:cNvPr id="8" name="グループ化 7">
          <a:extLst>
            <a:ext uri="{FF2B5EF4-FFF2-40B4-BE49-F238E27FC236}">
              <a16:creationId xmlns:a16="http://schemas.microsoft.com/office/drawing/2014/main" id="{9BA9EF82-2379-464A-BC05-6E6BDE721B6E}"/>
            </a:ext>
          </a:extLst>
        </xdr:cNvPr>
        <xdr:cNvGrpSpPr/>
      </xdr:nvGrpSpPr>
      <xdr:grpSpPr>
        <a:xfrm>
          <a:off x="11010900" y="1828799"/>
          <a:ext cx="542925" cy="161925"/>
          <a:chOff x="7181850" y="1600199"/>
          <a:chExt cx="542925" cy="133350"/>
        </a:xfrm>
      </xdr:grpSpPr>
      <xdr:cxnSp macro="">
        <xdr:nvCxnSpPr>
          <xdr:cNvPr id="9" name="直線コネクタ 8">
            <a:extLst>
              <a:ext uri="{FF2B5EF4-FFF2-40B4-BE49-F238E27FC236}">
                <a16:creationId xmlns:a16="http://schemas.microsoft.com/office/drawing/2014/main" id="{197889AE-86FD-4A09-AEE8-7F634B569BDD}"/>
              </a:ext>
            </a:extLst>
          </xdr:cNvPr>
          <xdr:cNvCxnSpPr/>
        </xdr:nvCxnSpPr>
        <xdr:spPr>
          <a:xfrm>
            <a:off x="7181850" y="1600199"/>
            <a:ext cx="0" cy="12681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1294B280-0451-4910-BBED-E538FB90BBDB}"/>
              </a:ext>
            </a:extLst>
          </xdr:cNvPr>
          <xdr:cNvCxnSpPr/>
        </xdr:nvCxnSpPr>
        <xdr:spPr>
          <a:xfrm>
            <a:off x="7181850" y="1733549"/>
            <a:ext cx="54292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p_cons_koureisumai2024_enq@pwc.com" TargetMode="External"/><Relationship Id="rId1" Type="http://schemas.openxmlformats.org/officeDocument/2006/relationships/hyperlink" Target="https://q.esurvey.jp/a/do.php?id=sumai2024"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85578-6C29-4355-B1EE-012A9C2130ED}">
  <dimension ref="A1:X89"/>
  <sheetViews>
    <sheetView topLeftCell="A7" zoomScaleNormal="100" workbookViewId="0">
      <selection activeCell="H20" sqref="H20"/>
    </sheetView>
  </sheetViews>
  <sheetFormatPr defaultColWidth="9" defaultRowHeight="18.95" customHeight="1" x14ac:dyDescent="0.15"/>
  <cols>
    <col min="1" max="1" width="0.625" style="5" customWidth="1"/>
    <col min="2" max="3" width="6.625" style="7" customWidth="1"/>
    <col min="4" max="4" width="3.125" style="5" customWidth="1"/>
    <col min="5" max="5" width="3.125" style="6" customWidth="1"/>
    <col min="6" max="6" width="3.625" style="5" customWidth="1"/>
    <col min="7" max="7" width="3.125" style="6" customWidth="1"/>
    <col min="8" max="8" width="9.625" style="5" customWidth="1"/>
    <col min="9" max="9" width="3.125" style="6" customWidth="1"/>
    <col min="10" max="10" width="9.625" style="5" customWidth="1"/>
    <col min="11" max="11" width="3.125" style="6" customWidth="1"/>
    <col min="12" max="12" width="9.625" style="5" customWidth="1"/>
    <col min="13" max="13" width="3.125" style="6" customWidth="1"/>
    <col min="14" max="14" width="9.625" style="5" customWidth="1"/>
    <col min="15" max="15" width="3.125" style="6" customWidth="1"/>
    <col min="16" max="16" width="9.625" style="5" customWidth="1"/>
    <col min="17" max="17" width="3.125" style="6" customWidth="1"/>
    <col min="18" max="18" width="9.625" style="5" customWidth="1"/>
    <col min="19" max="19" width="3.125" style="6" customWidth="1"/>
    <col min="20" max="20" width="9.625" style="5" customWidth="1"/>
    <col min="21" max="21" width="3.125" style="6" customWidth="1"/>
    <col min="22" max="22" width="9.625" style="5" customWidth="1"/>
    <col min="23" max="23" width="3.125" style="6" customWidth="1"/>
    <col min="24" max="24" width="8.125" style="5" customWidth="1"/>
    <col min="25" max="25" width="0.625" style="5" customWidth="1"/>
    <col min="26" max="26" width="9" style="5"/>
    <col min="27" max="27" width="3.125" style="5" customWidth="1"/>
    <col min="28" max="16384" width="9" style="5"/>
  </cols>
  <sheetData>
    <row r="1" spans="1:24" ht="18.95" customHeight="1" thickBot="1" x14ac:dyDescent="0.2"/>
    <row r="2" spans="1:24" ht="75.95" customHeight="1" thickTop="1" thickBot="1" x14ac:dyDescent="0.2">
      <c r="B2" s="202" t="s">
        <v>1862</v>
      </c>
      <c r="C2" s="203"/>
      <c r="D2" s="203"/>
      <c r="E2" s="203"/>
      <c r="F2" s="203"/>
      <c r="G2" s="203"/>
      <c r="H2" s="203"/>
      <c r="I2" s="203"/>
      <c r="J2" s="203"/>
      <c r="K2" s="203"/>
      <c r="L2" s="203"/>
      <c r="M2" s="203"/>
      <c r="N2" s="203"/>
      <c r="O2" s="203"/>
      <c r="P2" s="203"/>
      <c r="Q2" s="203"/>
      <c r="R2" s="203"/>
      <c r="S2" s="203"/>
      <c r="T2" s="203"/>
      <c r="U2" s="203"/>
      <c r="V2" s="203"/>
      <c r="W2" s="203"/>
      <c r="X2" s="204"/>
    </row>
    <row r="3" spans="1:24" ht="18.95" customHeight="1" thickTop="1" x14ac:dyDescent="0.15"/>
    <row r="4" spans="1:24" ht="18.95" customHeight="1" x14ac:dyDescent="0.15">
      <c r="B4" s="205" t="s">
        <v>1832</v>
      </c>
      <c r="C4" s="205"/>
      <c r="D4" s="205"/>
      <c r="E4" s="205"/>
      <c r="F4" s="205"/>
      <c r="G4" s="205"/>
      <c r="H4" s="205"/>
      <c r="I4" s="205"/>
      <c r="J4" s="205"/>
      <c r="K4" s="205"/>
      <c r="L4" s="205"/>
      <c r="M4" s="205"/>
      <c r="N4" s="205"/>
      <c r="O4" s="205"/>
      <c r="P4" s="205"/>
      <c r="Q4" s="205"/>
      <c r="R4" s="205"/>
      <c r="S4" s="205"/>
      <c r="T4" s="205"/>
      <c r="U4" s="205"/>
      <c r="V4" s="205"/>
      <c r="W4" s="205"/>
      <c r="X4" s="205"/>
    </row>
    <row r="5" spans="1:24" ht="114" customHeight="1" x14ac:dyDescent="0.15"/>
    <row r="6" spans="1:24" ht="16.5" thickBot="1" x14ac:dyDescent="0.2"/>
    <row r="7" spans="1:24" ht="27" customHeight="1" thickBot="1" x14ac:dyDescent="0.2">
      <c r="B7" s="206" t="s">
        <v>1841</v>
      </c>
      <c r="C7" s="207"/>
      <c r="D7" s="207"/>
      <c r="E7" s="207"/>
      <c r="F7" s="207"/>
      <c r="G7" s="207"/>
      <c r="H7" s="207"/>
      <c r="I7" s="207"/>
      <c r="J7" s="207"/>
      <c r="K7" s="207"/>
      <c r="L7" s="207"/>
      <c r="M7" s="207"/>
      <c r="N7" s="207"/>
      <c r="O7" s="207"/>
      <c r="P7" s="207"/>
      <c r="Q7" s="207"/>
      <c r="R7" s="207"/>
      <c r="S7" s="207"/>
      <c r="T7" s="207"/>
      <c r="U7" s="207"/>
      <c r="V7" s="207"/>
      <c r="W7" s="207"/>
      <c r="X7" s="208"/>
    </row>
    <row r="8" spans="1:24" ht="21" customHeight="1" x14ac:dyDescent="0.15">
      <c r="B8" s="32" t="s">
        <v>1840</v>
      </c>
    </row>
    <row r="9" spans="1:24" ht="27" customHeight="1" x14ac:dyDescent="0.15">
      <c r="A9" s="5">
        <v>1</v>
      </c>
      <c r="B9" s="47">
        <f>A9</f>
        <v>1</v>
      </c>
      <c r="C9" s="185" t="s">
        <v>1816</v>
      </c>
      <c r="D9" s="185"/>
      <c r="E9" s="185"/>
      <c r="F9" s="185"/>
      <c r="G9" s="185"/>
      <c r="H9" s="185"/>
      <c r="I9" s="185"/>
      <c r="J9" s="185"/>
      <c r="K9" s="185"/>
      <c r="L9" s="185"/>
      <c r="M9" s="185"/>
      <c r="N9" s="185"/>
      <c r="O9" s="185"/>
      <c r="P9" s="185"/>
      <c r="Q9" s="185"/>
      <c r="R9" s="185"/>
      <c r="S9" s="185"/>
      <c r="T9" s="185"/>
      <c r="U9" s="185"/>
      <c r="V9" s="185"/>
      <c r="W9" s="185"/>
      <c r="X9" s="185"/>
    </row>
    <row r="10" spans="1:24" ht="8.4499999999999993" customHeight="1" x14ac:dyDescent="0.15"/>
    <row r="11" spans="1:24" ht="18.95" customHeight="1" x14ac:dyDescent="0.15">
      <c r="C11" s="179" t="s">
        <v>48</v>
      </c>
      <c r="D11" s="180"/>
    </row>
    <row r="12" spans="1:24" ht="18.95" customHeight="1" x14ac:dyDescent="0.15">
      <c r="C12" s="181"/>
      <c r="D12" s="182"/>
      <c r="E12" s="6">
        <v>1</v>
      </c>
      <c r="F12" s="5" t="s">
        <v>1815</v>
      </c>
    </row>
    <row r="13" spans="1:24" ht="18.95" customHeight="1" x14ac:dyDescent="0.15">
      <c r="E13" s="6">
        <f>E12+1</f>
        <v>2</v>
      </c>
      <c r="F13" s="5" t="s">
        <v>1814</v>
      </c>
    </row>
    <row r="14" spans="1:24" ht="18.95" customHeight="1" x14ac:dyDescent="0.15">
      <c r="E14" s="6">
        <f>E13+1</f>
        <v>3</v>
      </c>
      <c r="F14" s="5" t="s">
        <v>1813</v>
      </c>
    </row>
    <row r="15" spans="1:24" ht="8.4499999999999993" customHeight="1" x14ac:dyDescent="0.15"/>
    <row r="16" spans="1:24" ht="27" customHeight="1" x14ac:dyDescent="0.15">
      <c r="A16" s="5">
        <v>1</v>
      </c>
      <c r="B16" s="47">
        <f>A16</f>
        <v>1</v>
      </c>
      <c r="C16" s="185" t="s">
        <v>1843</v>
      </c>
      <c r="D16" s="185"/>
      <c r="E16" s="185"/>
      <c r="F16" s="185"/>
      <c r="G16" s="185"/>
      <c r="H16" s="185"/>
      <c r="I16" s="185"/>
      <c r="J16" s="185"/>
      <c r="K16" s="185"/>
      <c r="L16" s="185"/>
      <c r="M16" s="185"/>
      <c r="N16" s="185"/>
      <c r="O16" s="185"/>
      <c r="P16" s="185"/>
      <c r="Q16" s="185"/>
      <c r="R16" s="185"/>
      <c r="S16" s="185"/>
      <c r="T16" s="185"/>
      <c r="U16" s="185"/>
      <c r="V16" s="185"/>
      <c r="W16" s="185"/>
      <c r="X16" s="185"/>
    </row>
    <row r="17" spans="1:24" ht="8.4499999999999993" customHeight="1" thickBot="1" x14ac:dyDescent="0.2"/>
    <row r="18" spans="1:24" ht="18.95" customHeight="1" thickTop="1" thickBot="1" x14ac:dyDescent="0.2">
      <c r="C18" s="183" t="s">
        <v>48</v>
      </c>
      <c r="D18" s="184"/>
    </row>
    <row r="19" spans="1:24" ht="18.95" customHeight="1" thickTop="1" thickBot="1" x14ac:dyDescent="0.2">
      <c r="C19" s="191" t="s">
        <v>1842</v>
      </c>
      <c r="D19" s="192"/>
      <c r="E19" s="6">
        <v>1</v>
      </c>
      <c r="F19" s="5" t="s">
        <v>1815</v>
      </c>
    </row>
    <row r="20" spans="1:24" ht="18.95" customHeight="1" thickTop="1" thickBot="1" x14ac:dyDescent="0.2">
      <c r="C20" s="191"/>
      <c r="D20" s="192"/>
      <c r="E20" s="6">
        <f>E19+1</f>
        <v>2</v>
      </c>
      <c r="F20" s="5" t="s">
        <v>1814</v>
      </c>
    </row>
    <row r="21" spans="1:24" ht="18.95" customHeight="1" thickTop="1" thickBot="1" x14ac:dyDescent="0.2">
      <c r="C21" s="191"/>
      <c r="D21" s="192"/>
      <c r="E21" s="6">
        <f>E20+1</f>
        <v>3</v>
      </c>
      <c r="F21" s="5" t="s">
        <v>1813</v>
      </c>
    </row>
    <row r="22" spans="1:24" ht="8.4499999999999993" customHeight="1" thickTop="1" x14ac:dyDescent="0.15"/>
    <row r="23" spans="1:24" ht="18.95" customHeight="1" x14ac:dyDescent="0.15">
      <c r="C23" s="189" t="str">
        <f>"（問" &amp;A9&amp;" で 1 を選択した場合回答）"</f>
        <v>（問1 で 1 を選択した場合回答）</v>
      </c>
      <c r="D23" s="189"/>
      <c r="E23" s="189"/>
      <c r="F23" s="189"/>
      <c r="G23" s="189"/>
      <c r="H23" s="189"/>
      <c r="I23" s="189"/>
      <c r="J23" s="189"/>
      <c r="K23" s="189"/>
      <c r="L23" s="189"/>
      <c r="M23" s="189"/>
      <c r="N23" s="189"/>
      <c r="O23" s="189"/>
      <c r="P23" s="189"/>
      <c r="Q23" s="189"/>
      <c r="R23" s="189"/>
      <c r="S23" s="189"/>
      <c r="T23" s="189"/>
      <c r="U23" s="189"/>
      <c r="V23" s="189"/>
      <c r="W23" s="189"/>
      <c r="X23" s="189"/>
    </row>
    <row r="24" spans="1:24" ht="18.95" customHeight="1" x14ac:dyDescent="0.15">
      <c r="A24" s="5">
        <f>A16+1</f>
        <v>2</v>
      </c>
      <c r="B24" s="13">
        <v>1</v>
      </c>
      <c r="C24" s="47">
        <f>A24</f>
        <v>2</v>
      </c>
      <c r="D24" s="190" t="s">
        <v>1844</v>
      </c>
      <c r="E24" s="190"/>
      <c r="F24" s="190"/>
      <c r="G24" s="190"/>
      <c r="H24" s="190"/>
      <c r="I24" s="190"/>
      <c r="J24" s="190"/>
      <c r="K24" s="190"/>
      <c r="L24" s="190"/>
      <c r="M24" s="190"/>
      <c r="N24" s="190"/>
      <c r="O24" s="190"/>
      <c r="P24" s="190"/>
      <c r="Q24" s="190"/>
      <c r="R24" s="190"/>
      <c r="S24" s="190"/>
      <c r="T24" s="190"/>
      <c r="U24" s="190"/>
      <c r="V24" s="190"/>
      <c r="W24" s="190"/>
      <c r="X24" s="190"/>
    </row>
    <row r="25" spans="1:24" ht="8.4499999999999993" customHeight="1" x14ac:dyDescent="0.15"/>
    <row r="26" spans="1:24" ht="18.95" customHeight="1" x14ac:dyDescent="0.15">
      <c r="C26" s="179" t="s">
        <v>48</v>
      </c>
      <c r="D26" s="180"/>
    </row>
    <row r="27" spans="1:24" ht="18.95" customHeight="1" x14ac:dyDescent="0.15">
      <c r="C27" s="181"/>
      <c r="D27" s="182"/>
      <c r="E27" s="6">
        <v>1</v>
      </c>
      <c r="F27" s="5" t="s">
        <v>1812</v>
      </c>
    </row>
    <row r="28" spans="1:24" ht="18.95" customHeight="1" x14ac:dyDescent="0.15">
      <c r="D28" s="7"/>
      <c r="E28" s="6">
        <f>E27+1</f>
        <v>2</v>
      </c>
      <c r="F28" s="17" t="s">
        <v>1811</v>
      </c>
      <c r="G28" s="16"/>
    </row>
    <row r="29" spans="1:24" ht="18.95" customHeight="1" x14ac:dyDescent="0.15">
      <c r="D29" s="7"/>
      <c r="E29" s="6">
        <f>E28+1</f>
        <v>3</v>
      </c>
      <c r="F29" s="17" t="s">
        <v>1810</v>
      </c>
      <c r="G29" s="16"/>
    </row>
    <row r="30" spans="1:24" ht="18.95" customHeight="1" x14ac:dyDescent="0.15">
      <c r="D30" s="7"/>
      <c r="E30" s="6">
        <f>E29+1</f>
        <v>4</v>
      </c>
      <c r="F30" s="17" t="s">
        <v>1809</v>
      </c>
      <c r="G30" s="16"/>
    </row>
    <row r="31" spans="1:24" ht="18.95" customHeight="1" x14ac:dyDescent="0.15">
      <c r="D31" s="7"/>
      <c r="E31" s="6">
        <f>E30+1</f>
        <v>5</v>
      </c>
      <c r="F31" s="5" t="s">
        <v>47</v>
      </c>
    </row>
    <row r="32" spans="1:24" ht="18.95" customHeight="1" x14ac:dyDescent="0.15">
      <c r="G32" s="15"/>
      <c r="H32" s="14" t="s">
        <v>1808</v>
      </c>
      <c r="I32" s="186"/>
      <c r="J32" s="187"/>
      <c r="K32" s="187"/>
      <c r="L32" s="187"/>
      <c r="M32" s="187"/>
      <c r="N32" s="187"/>
      <c r="O32" s="187"/>
      <c r="P32" s="187"/>
      <c r="Q32" s="187"/>
      <c r="R32" s="187"/>
      <c r="S32" s="187"/>
      <c r="T32" s="187"/>
      <c r="U32" s="187"/>
      <c r="V32" s="187"/>
      <c r="W32" s="187"/>
      <c r="X32" s="188"/>
    </row>
    <row r="34" spans="1:24" ht="18.95" customHeight="1" x14ac:dyDescent="0.15">
      <c r="C34" s="189" t="str">
        <f>"（問" &amp;A9&amp;" で 1 を選択した場合回答）"</f>
        <v>（問1 で 1 を選択した場合回答）</v>
      </c>
      <c r="D34" s="189"/>
      <c r="E34" s="189"/>
      <c r="F34" s="189"/>
      <c r="G34" s="189"/>
      <c r="H34" s="189"/>
      <c r="I34" s="189"/>
      <c r="J34" s="189"/>
      <c r="K34" s="189"/>
      <c r="L34" s="189"/>
      <c r="M34" s="189"/>
      <c r="N34" s="189"/>
      <c r="O34" s="189"/>
      <c r="P34" s="189"/>
      <c r="Q34" s="189"/>
      <c r="R34" s="189"/>
      <c r="S34" s="189"/>
      <c r="T34" s="189"/>
      <c r="U34" s="189"/>
      <c r="V34" s="189"/>
      <c r="W34" s="189"/>
      <c r="X34" s="189"/>
    </row>
    <row r="35" spans="1:24" ht="18.95" customHeight="1" x14ac:dyDescent="0.15">
      <c r="A35" s="5">
        <f>A9+1</f>
        <v>2</v>
      </c>
      <c r="B35" s="13">
        <v>1</v>
      </c>
      <c r="C35" s="47">
        <f>A35</f>
        <v>2</v>
      </c>
      <c r="D35" s="190" t="s">
        <v>1807</v>
      </c>
      <c r="E35" s="190"/>
      <c r="F35" s="190"/>
      <c r="G35" s="190"/>
      <c r="H35" s="190"/>
      <c r="I35" s="190"/>
      <c r="J35" s="190"/>
      <c r="K35" s="190"/>
      <c r="L35" s="190"/>
      <c r="M35" s="190"/>
      <c r="N35" s="190"/>
      <c r="O35" s="190"/>
      <c r="P35" s="190"/>
      <c r="Q35" s="190"/>
      <c r="R35" s="190"/>
      <c r="S35" s="190"/>
      <c r="T35" s="190"/>
      <c r="U35" s="190"/>
      <c r="V35" s="190"/>
      <c r="W35" s="190"/>
      <c r="X35" s="190"/>
    </row>
    <row r="36" spans="1:24" ht="8.4499999999999993" customHeight="1" thickBot="1" x14ac:dyDescent="0.2"/>
    <row r="37" spans="1:24" ht="18.95" customHeight="1" thickTop="1" thickBot="1" x14ac:dyDescent="0.2">
      <c r="C37" s="183" t="s">
        <v>48</v>
      </c>
      <c r="D37" s="184"/>
    </row>
    <row r="38" spans="1:24" ht="18.95" customHeight="1" thickTop="1" thickBot="1" x14ac:dyDescent="0.2">
      <c r="C38" s="191" t="s">
        <v>1842</v>
      </c>
      <c r="D38" s="192"/>
      <c r="E38" s="6">
        <v>1</v>
      </c>
      <c r="F38" s="5" t="s">
        <v>1812</v>
      </c>
    </row>
    <row r="39" spans="1:24" ht="18.95" customHeight="1" thickTop="1" thickBot="1" x14ac:dyDescent="0.2">
      <c r="C39" s="191"/>
      <c r="D39" s="192"/>
      <c r="E39" s="6">
        <f>E38+1</f>
        <v>2</v>
      </c>
      <c r="F39" s="17" t="s">
        <v>1811</v>
      </c>
      <c r="G39" s="16"/>
    </row>
    <row r="40" spans="1:24" ht="18.95" customHeight="1" thickTop="1" thickBot="1" x14ac:dyDescent="0.2">
      <c r="C40" s="191"/>
      <c r="D40" s="192"/>
      <c r="E40" s="6">
        <f>E39+1</f>
        <v>3</v>
      </c>
      <c r="F40" s="17" t="s">
        <v>1810</v>
      </c>
      <c r="G40" s="16"/>
    </row>
    <row r="41" spans="1:24" ht="18.95" customHeight="1" thickTop="1" thickBot="1" x14ac:dyDescent="0.2">
      <c r="C41" s="191"/>
      <c r="D41" s="192"/>
      <c r="E41" s="6">
        <f>E40+1</f>
        <v>4</v>
      </c>
      <c r="F41" s="17" t="s">
        <v>1809</v>
      </c>
      <c r="G41" s="16"/>
    </row>
    <row r="42" spans="1:24" ht="18.95" customHeight="1" thickTop="1" thickBot="1" x14ac:dyDescent="0.2">
      <c r="C42" s="191"/>
      <c r="D42" s="192"/>
      <c r="E42" s="6">
        <f>E41+1</f>
        <v>5</v>
      </c>
      <c r="F42" s="5" t="s">
        <v>47</v>
      </c>
    </row>
    <row r="43" spans="1:24" ht="18.95" customHeight="1" thickTop="1" x14ac:dyDescent="0.15">
      <c r="G43" s="15"/>
      <c r="H43" s="14" t="s">
        <v>1808</v>
      </c>
      <c r="I43" s="186"/>
      <c r="J43" s="187"/>
      <c r="K43" s="187"/>
      <c r="L43" s="187"/>
      <c r="M43" s="187"/>
      <c r="N43" s="187"/>
      <c r="O43" s="187"/>
      <c r="P43" s="187"/>
      <c r="Q43" s="187"/>
      <c r="R43" s="187"/>
      <c r="S43" s="187"/>
      <c r="T43" s="187"/>
      <c r="U43" s="187"/>
      <c r="V43" s="187"/>
      <c r="W43" s="187"/>
      <c r="X43" s="188"/>
    </row>
    <row r="45" spans="1:24" ht="18.95" customHeight="1" x14ac:dyDescent="0.15">
      <c r="C45" s="189" t="str">
        <f>"（問" &amp;A38&amp;" で 1 を選択した場合回答）"</f>
        <v>（問 で 1 を選択した場合回答）</v>
      </c>
      <c r="D45" s="189"/>
      <c r="E45" s="189"/>
      <c r="F45" s="189"/>
      <c r="G45" s="189"/>
      <c r="H45" s="189"/>
      <c r="I45" s="189"/>
      <c r="J45" s="189"/>
      <c r="K45" s="189"/>
      <c r="L45" s="189"/>
      <c r="M45" s="189"/>
      <c r="N45" s="189"/>
      <c r="O45" s="189"/>
      <c r="P45" s="189"/>
      <c r="Q45" s="189"/>
      <c r="R45" s="189"/>
      <c r="S45" s="189"/>
      <c r="T45" s="189"/>
      <c r="U45" s="189"/>
      <c r="V45" s="189"/>
      <c r="W45" s="189"/>
      <c r="X45" s="189"/>
    </row>
    <row r="46" spans="1:24" ht="18.95" customHeight="1" x14ac:dyDescent="0.15">
      <c r="A46" s="5">
        <f>A38+1</f>
        <v>1</v>
      </c>
      <c r="B46" s="13">
        <v>1</v>
      </c>
      <c r="C46" s="47">
        <f>A46</f>
        <v>1</v>
      </c>
      <c r="D46" s="190" t="s">
        <v>1807</v>
      </c>
      <c r="E46" s="190"/>
      <c r="F46" s="190"/>
      <c r="G46" s="190"/>
      <c r="H46" s="190"/>
      <c r="I46" s="190"/>
      <c r="J46" s="190"/>
      <c r="K46" s="190"/>
      <c r="L46" s="190"/>
      <c r="M46" s="190"/>
      <c r="N46" s="190"/>
      <c r="O46" s="190"/>
      <c r="P46" s="190"/>
      <c r="Q46" s="190"/>
      <c r="R46" s="190"/>
      <c r="S46" s="190"/>
      <c r="T46" s="190"/>
      <c r="U46" s="190"/>
      <c r="V46" s="190"/>
      <c r="W46" s="190"/>
      <c r="X46" s="190"/>
    </row>
    <row r="47" spans="1:24" ht="8.4499999999999993" customHeight="1" x14ac:dyDescent="0.15"/>
    <row r="48" spans="1:24" ht="18.95" customHeight="1" x14ac:dyDescent="0.15">
      <c r="C48" s="8"/>
    </row>
    <row r="49" spans="1:24" ht="18.95" customHeight="1" x14ac:dyDescent="0.15">
      <c r="C49" s="179" t="s">
        <v>48</v>
      </c>
      <c r="D49" s="180"/>
      <c r="E49" s="12" t="s">
        <v>913</v>
      </c>
      <c r="F49" s="8" t="s">
        <v>1806</v>
      </c>
      <c r="L49" s="11" t="s">
        <v>48</v>
      </c>
      <c r="M49" s="9" t="s">
        <v>913</v>
      </c>
      <c r="N49" s="8" t="s">
        <v>1806</v>
      </c>
    </row>
    <row r="50" spans="1:24" ht="18.95" customHeight="1" x14ac:dyDescent="0.15">
      <c r="C50" s="181">
        <v>2</v>
      </c>
      <c r="D50" s="182"/>
      <c r="E50" s="6">
        <v>1</v>
      </c>
      <c r="F50" s="5" t="s">
        <v>1805</v>
      </c>
      <c r="L50" s="10">
        <v>3</v>
      </c>
      <c r="M50" s="6">
        <v>1</v>
      </c>
      <c r="N50" s="5" t="s">
        <v>1805</v>
      </c>
    </row>
    <row r="51" spans="1:24" ht="18.95" customHeight="1" x14ac:dyDescent="0.15">
      <c r="E51" s="6">
        <v>2</v>
      </c>
      <c r="F51" s="5" t="s">
        <v>1804</v>
      </c>
      <c r="M51" s="6">
        <v>2</v>
      </c>
      <c r="N51" s="5" t="s">
        <v>1804</v>
      </c>
    </row>
    <row r="52" spans="1:24" ht="18.95" customHeight="1" x14ac:dyDescent="0.15">
      <c r="E52" s="6">
        <v>3</v>
      </c>
      <c r="F52" s="5" t="s">
        <v>1803</v>
      </c>
      <c r="M52" s="6">
        <v>3</v>
      </c>
      <c r="N52" s="5" t="s">
        <v>1803</v>
      </c>
    </row>
    <row r="53" spans="1:24" ht="18.95" customHeight="1" x14ac:dyDescent="0.15">
      <c r="E53" s="6">
        <v>4</v>
      </c>
      <c r="F53" s="5" t="s">
        <v>1802</v>
      </c>
      <c r="M53" s="6">
        <v>4</v>
      </c>
      <c r="N53" s="5" t="s">
        <v>1802</v>
      </c>
    </row>
    <row r="54" spans="1:24" ht="18.95" customHeight="1" x14ac:dyDescent="0.15">
      <c r="E54" s="6">
        <v>5</v>
      </c>
      <c r="F54" s="5" t="s">
        <v>1801</v>
      </c>
      <c r="M54" s="6">
        <v>5</v>
      </c>
      <c r="N54" s="5" t="s">
        <v>1801</v>
      </c>
    </row>
    <row r="56" spans="1:24" ht="18.95" customHeight="1" x14ac:dyDescent="0.15">
      <c r="D56" s="199" t="str">
        <f>"（問" &amp;A38&amp;" で 1 を選択した場合回答）"</f>
        <v>（問 で 1 を選択した場合回答）</v>
      </c>
      <c r="E56" s="199"/>
      <c r="F56" s="199"/>
      <c r="G56" s="199"/>
      <c r="H56" s="199"/>
      <c r="I56" s="199"/>
      <c r="J56" s="199"/>
      <c r="K56" s="199"/>
      <c r="L56" s="199"/>
      <c r="M56" s="199"/>
      <c r="N56" s="199"/>
      <c r="O56" s="199"/>
      <c r="P56" s="199"/>
      <c r="Q56" s="199"/>
      <c r="R56" s="199"/>
      <c r="S56" s="199"/>
      <c r="T56" s="199"/>
      <c r="U56" s="199"/>
      <c r="V56" s="199"/>
      <c r="W56" s="199"/>
      <c r="X56" s="199"/>
    </row>
    <row r="57" spans="1:24" ht="18.95" customHeight="1" x14ac:dyDescent="0.15">
      <c r="A57" s="5">
        <f>A46+1</f>
        <v>2</v>
      </c>
      <c r="D57" s="189">
        <f>A57</f>
        <v>2</v>
      </c>
      <c r="E57" s="189"/>
      <c r="F57" s="199"/>
      <c r="G57" s="199"/>
      <c r="H57" s="199"/>
      <c r="I57" s="199"/>
      <c r="J57" s="199"/>
      <c r="K57" s="199"/>
      <c r="L57" s="199"/>
      <c r="M57" s="199"/>
      <c r="N57" s="199"/>
      <c r="O57" s="199"/>
      <c r="P57" s="199"/>
      <c r="Q57" s="199"/>
      <c r="R57" s="199"/>
      <c r="S57" s="199"/>
      <c r="T57" s="199"/>
      <c r="U57" s="199"/>
      <c r="V57" s="199"/>
      <c r="W57" s="199"/>
      <c r="X57" s="199"/>
    </row>
    <row r="58" spans="1:24" ht="7.5" customHeight="1" x14ac:dyDescent="0.15"/>
    <row r="59" spans="1:24" ht="18.95" customHeight="1" x14ac:dyDescent="0.15">
      <c r="D59" s="179" t="s">
        <v>48</v>
      </c>
      <c r="E59" s="200"/>
      <c r="F59" s="180"/>
      <c r="G59" s="9" t="s">
        <v>913</v>
      </c>
      <c r="H59" s="8" t="s">
        <v>1806</v>
      </c>
    </row>
    <row r="60" spans="1:24" ht="18.95" customHeight="1" x14ac:dyDescent="0.15">
      <c r="D60" s="181"/>
      <c r="E60" s="201"/>
      <c r="F60" s="182"/>
      <c r="G60" s="6">
        <v>1</v>
      </c>
      <c r="H60" s="5" t="s">
        <v>1805</v>
      </c>
    </row>
    <row r="61" spans="1:24" ht="18.95" customHeight="1" x14ac:dyDescent="0.15">
      <c r="G61" s="6">
        <v>2</v>
      </c>
      <c r="H61" s="5" t="s">
        <v>1804</v>
      </c>
    </row>
    <row r="62" spans="1:24" ht="18.95" customHeight="1" x14ac:dyDescent="0.15">
      <c r="G62" s="6">
        <v>3</v>
      </c>
      <c r="H62" s="5" t="s">
        <v>1803</v>
      </c>
    </row>
    <row r="63" spans="1:24" ht="18.95" customHeight="1" x14ac:dyDescent="0.15">
      <c r="G63" s="6">
        <v>4</v>
      </c>
      <c r="H63" s="5" t="s">
        <v>1802</v>
      </c>
    </row>
    <row r="64" spans="1:24" ht="18.95" customHeight="1" x14ac:dyDescent="0.15">
      <c r="G64" s="6">
        <v>5</v>
      </c>
      <c r="H64" s="5" t="s">
        <v>1801</v>
      </c>
    </row>
    <row r="66" spans="1:24" ht="27" customHeight="1" x14ac:dyDescent="0.15">
      <c r="A66" s="5">
        <v>1</v>
      </c>
      <c r="B66" s="47">
        <f>A66</f>
        <v>1</v>
      </c>
      <c r="C66" s="185" t="s">
        <v>1831</v>
      </c>
      <c r="D66" s="185"/>
      <c r="E66" s="185"/>
      <c r="F66" s="185"/>
      <c r="G66" s="185"/>
      <c r="H66" s="185"/>
      <c r="I66" s="185"/>
      <c r="J66" s="185"/>
      <c r="K66" s="5"/>
      <c r="L66" s="193" t="s">
        <v>1830</v>
      </c>
      <c r="M66" s="194"/>
      <c r="N66" s="194"/>
      <c r="O66" s="194"/>
      <c r="P66" s="194"/>
      <c r="Q66" s="194"/>
      <c r="R66" s="194"/>
      <c r="S66" s="194"/>
      <c r="T66" s="194"/>
      <c r="U66" s="194"/>
      <c r="V66" s="194"/>
      <c r="W66" s="194"/>
      <c r="X66" s="195"/>
    </row>
    <row r="68" spans="1:24" ht="27" customHeight="1" x14ac:dyDescent="0.15">
      <c r="A68" s="5">
        <v>1</v>
      </c>
      <c r="B68" s="47">
        <f>A68</f>
        <v>1</v>
      </c>
      <c r="C68" s="185" t="s">
        <v>1859</v>
      </c>
      <c r="D68" s="185"/>
      <c r="E68" s="185"/>
      <c r="F68" s="185"/>
      <c r="G68" s="185"/>
      <c r="H68" s="185"/>
      <c r="I68" s="185"/>
      <c r="J68" s="185"/>
      <c r="K68" s="185"/>
      <c r="L68" s="185"/>
      <c r="M68" s="185"/>
      <c r="N68" s="185"/>
      <c r="O68" s="185"/>
      <c r="P68" s="185"/>
      <c r="Q68" s="185"/>
      <c r="R68" s="185"/>
      <c r="S68" s="185"/>
      <c r="T68" s="185"/>
      <c r="U68" s="185"/>
      <c r="V68" s="185"/>
      <c r="W68" s="185"/>
      <c r="X68" s="185"/>
    </row>
    <row r="69" spans="1:24" ht="8.4499999999999993" customHeight="1" x14ac:dyDescent="0.15"/>
    <row r="70" spans="1:24" ht="15.75" x14ac:dyDescent="0.15">
      <c r="L70" s="5" t="s">
        <v>1854</v>
      </c>
    </row>
    <row r="71" spans="1:24" ht="15.75" x14ac:dyDescent="0.15">
      <c r="L71" s="5" t="s">
        <v>1855</v>
      </c>
    </row>
    <row r="72" spans="1:24" ht="15.75" x14ac:dyDescent="0.15">
      <c r="L72" s="5" t="s">
        <v>1856</v>
      </c>
    </row>
    <row r="73" spans="1:24" ht="15.75" x14ac:dyDescent="0.15">
      <c r="L73" s="5" t="s">
        <v>1857</v>
      </c>
    </row>
    <row r="74" spans="1:24" ht="15.75" x14ac:dyDescent="0.15">
      <c r="L74" s="5" t="s">
        <v>1858</v>
      </c>
    </row>
    <row r="75" spans="1:24" ht="15.75" x14ac:dyDescent="0.15"/>
    <row r="76" spans="1:24" ht="18.95" customHeight="1" x14ac:dyDescent="0.15">
      <c r="L76" s="11" t="s">
        <v>48</v>
      </c>
      <c r="O76" s="5"/>
    </row>
    <row r="77" spans="1:24" ht="18.95" customHeight="1" x14ac:dyDescent="0.15">
      <c r="C77" s="33" t="s">
        <v>1846</v>
      </c>
      <c r="D77" s="34" t="s">
        <v>1851</v>
      </c>
      <c r="E77" s="33"/>
      <c r="F77" s="34"/>
      <c r="G77" s="34"/>
      <c r="H77" s="34"/>
      <c r="I77" s="33"/>
      <c r="J77" s="34"/>
      <c r="K77" s="35"/>
      <c r="L77" s="10"/>
      <c r="O77" s="5"/>
    </row>
    <row r="78" spans="1:24" ht="18.95" customHeight="1" x14ac:dyDescent="0.15">
      <c r="C78" s="36" t="s">
        <v>1848</v>
      </c>
      <c r="D78" s="37" t="s">
        <v>1852</v>
      </c>
      <c r="E78" s="36"/>
      <c r="F78" s="37"/>
      <c r="G78" s="37"/>
      <c r="H78" s="37"/>
      <c r="I78" s="36"/>
      <c r="J78" s="37"/>
      <c r="K78" s="38"/>
      <c r="L78" s="10"/>
      <c r="O78" s="5"/>
    </row>
    <row r="79" spans="1:24" ht="18.95" customHeight="1" x14ac:dyDescent="0.15">
      <c r="C79" s="36" t="s">
        <v>1850</v>
      </c>
      <c r="D79" s="37" t="s">
        <v>1853</v>
      </c>
      <c r="E79" s="36"/>
      <c r="F79" s="37"/>
      <c r="G79" s="37"/>
      <c r="H79" s="37"/>
      <c r="I79" s="36"/>
      <c r="J79" s="37"/>
      <c r="K79" s="38"/>
      <c r="L79" s="10"/>
      <c r="O79" s="5"/>
    </row>
    <row r="81" spans="1:24" ht="27" customHeight="1" x14ac:dyDescent="0.15">
      <c r="A81" s="5">
        <v>1</v>
      </c>
      <c r="B81" s="47">
        <f>A81</f>
        <v>1</v>
      </c>
      <c r="C81" s="185" t="s">
        <v>1860</v>
      </c>
      <c r="D81" s="185"/>
      <c r="E81" s="185"/>
      <c r="F81" s="185"/>
      <c r="G81" s="185"/>
      <c r="H81" s="185"/>
      <c r="I81" s="185"/>
      <c r="J81" s="185"/>
      <c r="K81" s="185"/>
      <c r="L81" s="185"/>
      <c r="M81" s="185"/>
      <c r="N81" s="185"/>
      <c r="O81" s="185"/>
      <c r="P81" s="185"/>
      <c r="Q81" s="185"/>
      <c r="R81" s="185"/>
      <c r="S81" s="185"/>
      <c r="T81" s="185"/>
      <c r="U81" s="185"/>
      <c r="V81" s="185"/>
      <c r="W81" s="185"/>
      <c r="X81" s="185"/>
    </row>
    <row r="82" spans="1:24" ht="8.4499999999999993" customHeight="1" thickBot="1" x14ac:dyDescent="0.2"/>
    <row r="83" spans="1:24" ht="18.95" customHeight="1" thickTop="1" thickBot="1" x14ac:dyDescent="0.2">
      <c r="L83" s="22" t="s">
        <v>1861</v>
      </c>
      <c r="N83" s="22" t="s">
        <v>1861</v>
      </c>
      <c r="O83" s="5"/>
      <c r="P83" s="22" t="s">
        <v>1861</v>
      </c>
      <c r="R83" s="22" t="s">
        <v>1861</v>
      </c>
      <c r="T83" s="22" t="s">
        <v>1861</v>
      </c>
      <c r="V83" s="22" t="s">
        <v>1861</v>
      </c>
    </row>
    <row r="84" spans="1:24" ht="18.95" customHeight="1" thickTop="1" thickBot="1" x14ac:dyDescent="0.2">
      <c r="C84" s="33" t="s">
        <v>1846</v>
      </c>
      <c r="D84" s="34" t="s">
        <v>1851</v>
      </c>
      <c r="E84" s="33"/>
      <c r="F84" s="34"/>
      <c r="G84" s="34"/>
      <c r="H84" s="34"/>
      <c r="I84" s="33"/>
      <c r="J84" s="34"/>
      <c r="K84" s="35"/>
      <c r="L84" s="21"/>
      <c r="M84" s="43"/>
      <c r="N84" s="21"/>
      <c r="O84" s="45"/>
      <c r="P84" s="21"/>
      <c r="Q84" s="43"/>
      <c r="R84" s="21"/>
      <c r="S84" s="43"/>
      <c r="T84" s="21"/>
      <c r="U84" s="43"/>
      <c r="V84" s="21" t="s">
        <v>1842</v>
      </c>
      <c r="W84" s="39"/>
      <c r="X84" s="41" t="s">
        <v>1845</v>
      </c>
    </row>
    <row r="85" spans="1:24" ht="18.95" customHeight="1" thickTop="1" thickBot="1" x14ac:dyDescent="0.2">
      <c r="C85" s="36" t="s">
        <v>1848</v>
      </c>
      <c r="D85" s="37" t="s">
        <v>1852</v>
      </c>
      <c r="E85" s="36"/>
      <c r="F85" s="37"/>
      <c r="G85" s="37"/>
      <c r="H85" s="37"/>
      <c r="I85" s="36"/>
      <c r="J85" s="37"/>
      <c r="K85" s="38"/>
      <c r="L85" s="21"/>
      <c r="M85" s="44"/>
      <c r="N85" s="21"/>
      <c r="O85" s="46"/>
      <c r="P85" s="21"/>
      <c r="Q85" s="44"/>
      <c r="R85" s="21"/>
      <c r="S85" s="44"/>
      <c r="T85" s="21"/>
      <c r="U85" s="44"/>
      <c r="V85" s="21"/>
      <c r="W85" s="40"/>
      <c r="X85" s="42" t="s">
        <v>1847</v>
      </c>
    </row>
    <row r="86" spans="1:24" ht="18.95" customHeight="1" thickTop="1" thickBot="1" x14ac:dyDescent="0.2">
      <c r="C86" s="36" t="s">
        <v>1850</v>
      </c>
      <c r="D86" s="37" t="s">
        <v>1853</v>
      </c>
      <c r="E86" s="36"/>
      <c r="F86" s="37"/>
      <c r="G86" s="37"/>
      <c r="H86" s="37"/>
      <c r="I86" s="36"/>
      <c r="J86" s="37"/>
      <c r="K86" s="38"/>
      <c r="L86" s="21"/>
      <c r="M86" s="44"/>
      <c r="N86" s="21"/>
      <c r="O86" s="46"/>
      <c r="P86" s="21"/>
      <c r="Q86" s="44"/>
      <c r="R86" s="21"/>
      <c r="S86" s="44"/>
      <c r="T86" s="21"/>
      <c r="U86" s="44"/>
      <c r="V86" s="21"/>
      <c r="W86" s="40"/>
      <c r="X86" s="42" t="s">
        <v>1849</v>
      </c>
    </row>
    <row r="87" spans="1:24" ht="18.95" customHeight="1" thickTop="1" x14ac:dyDescent="0.15"/>
    <row r="89" spans="1:24" ht="18.95" customHeight="1" x14ac:dyDescent="0.15">
      <c r="B89" s="196" t="s">
        <v>1839</v>
      </c>
      <c r="C89" s="197"/>
      <c r="D89" s="197"/>
      <c r="E89" s="197"/>
      <c r="F89" s="197"/>
      <c r="G89" s="197"/>
      <c r="H89" s="197"/>
      <c r="I89" s="197"/>
      <c r="J89" s="197"/>
      <c r="K89" s="197"/>
      <c r="L89" s="197"/>
      <c r="M89" s="197"/>
      <c r="N89" s="197"/>
      <c r="O89" s="197"/>
      <c r="P89" s="197"/>
      <c r="Q89" s="197"/>
      <c r="R89" s="197"/>
      <c r="S89" s="197"/>
      <c r="T89" s="197"/>
      <c r="U89" s="197"/>
      <c r="V89" s="197"/>
      <c r="W89" s="197"/>
      <c r="X89" s="198"/>
    </row>
  </sheetData>
  <mergeCells count="39">
    <mergeCell ref="B2:X2"/>
    <mergeCell ref="C34:X34"/>
    <mergeCell ref="C45:X45"/>
    <mergeCell ref="D46:X46"/>
    <mergeCell ref="C49:D49"/>
    <mergeCell ref="I43:X43"/>
    <mergeCell ref="C40:D40"/>
    <mergeCell ref="C41:D41"/>
    <mergeCell ref="C42:D42"/>
    <mergeCell ref="B4:X4"/>
    <mergeCell ref="B7:X7"/>
    <mergeCell ref="C39:D39"/>
    <mergeCell ref="C18:D18"/>
    <mergeCell ref="C19:D19"/>
    <mergeCell ref="C9:X9"/>
    <mergeCell ref="D35:X35"/>
    <mergeCell ref="C66:J66"/>
    <mergeCell ref="L66:X66"/>
    <mergeCell ref="B89:X89"/>
    <mergeCell ref="C38:D38"/>
    <mergeCell ref="C50:D50"/>
    <mergeCell ref="D56:X56"/>
    <mergeCell ref="F57:X57"/>
    <mergeCell ref="D57:E57"/>
    <mergeCell ref="D59:F59"/>
    <mergeCell ref="D60:F60"/>
    <mergeCell ref="C81:X81"/>
    <mergeCell ref="C68:X68"/>
    <mergeCell ref="C11:D11"/>
    <mergeCell ref="C12:D12"/>
    <mergeCell ref="C37:D37"/>
    <mergeCell ref="C16:X16"/>
    <mergeCell ref="I32:X32"/>
    <mergeCell ref="C23:X23"/>
    <mergeCell ref="D24:X24"/>
    <mergeCell ref="C26:D26"/>
    <mergeCell ref="C27:D27"/>
    <mergeCell ref="C20:D20"/>
    <mergeCell ref="C21:D21"/>
  </mergeCells>
  <phoneticPr fontId="4"/>
  <dataValidations count="4">
    <dataValidation type="list" allowBlank="1" showInputMessage="1" showErrorMessage="1" sqref="C50:D50 D60:F60 L50 C27:D27" xr:uid="{1ADCBE03-A661-4C47-B8C3-2E24A56B40A3}">
      <formula1>"1,2,3,4,5"</formula1>
    </dataValidation>
    <dataValidation type="list" allowBlank="1" showInputMessage="1" showErrorMessage="1" sqref="C38:C42 C19:C21 L84:L86 N84:N86 P84:P86 R84:R86 T84:T86 V84:V86" xr:uid="{C133A7D8-2FF3-4935-B0D1-945C7A4C3790}">
      <formula1>"○"</formula1>
    </dataValidation>
    <dataValidation type="list" allowBlank="1" showInputMessage="1" showErrorMessage="1" sqref="C12:D12" xr:uid="{CB759E13-6260-4E3B-9B5C-DDE041ABE21D}">
      <formula1>"1,2,3"</formula1>
    </dataValidation>
    <dataValidation type="list" allowBlank="1" showInputMessage="1" showErrorMessage="1" sqref="L77:L79" xr:uid="{77860816-B627-403D-A469-7E2A12EE1344}">
      <formula1>"1,2,3,4"</formula1>
    </dataValidation>
  </dataValidations>
  <pageMargins left="0.25" right="0.25"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16366-8BE3-4435-A965-0AE556591BDC}">
  <sheetPr>
    <tabColor theme="5" tint="0.39997558519241921"/>
  </sheetPr>
  <dimension ref="B3:O105"/>
  <sheetViews>
    <sheetView tabSelected="1" zoomScaleNormal="100" zoomScaleSheetLayoutView="115" workbookViewId="0">
      <selection activeCell="D28" sqref="D28"/>
    </sheetView>
  </sheetViews>
  <sheetFormatPr defaultColWidth="9" defaultRowHeight="15" customHeight="1" x14ac:dyDescent="0.15"/>
  <cols>
    <col min="1" max="1" width="2.75" style="56" customWidth="1"/>
    <col min="2" max="2" width="2.75" style="58" customWidth="1"/>
    <col min="3" max="3" width="4.5" style="58" customWidth="1"/>
    <col min="4" max="4" width="2.75" style="56" customWidth="1"/>
    <col min="5" max="5" width="5.75" style="56" customWidth="1"/>
    <col min="6" max="10" width="9.375" style="56" customWidth="1"/>
    <col min="11" max="11" width="7.75" style="56" customWidth="1"/>
    <col min="12" max="12" width="9.375" style="56" customWidth="1"/>
    <col min="13" max="13" width="8.75" style="56" customWidth="1"/>
    <col min="14" max="14" width="2.75" style="56" customWidth="1"/>
    <col min="15" max="15" width="2" style="57" customWidth="1"/>
    <col min="16" max="16384" width="9" style="56"/>
  </cols>
  <sheetData>
    <row r="3" spans="2:14" ht="15" customHeight="1" x14ac:dyDescent="0.15">
      <c r="B3" s="209" t="s">
        <v>2059</v>
      </c>
      <c r="C3" s="209"/>
      <c r="D3" s="210"/>
      <c r="E3" s="210"/>
      <c r="F3" s="210"/>
      <c r="G3" s="210"/>
      <c r="H3" s="210"/>
      <c r="I3" s="210"/>
      <c r="J3" s="210"/>
      <c r="K3" s="210"/>
      <c r="L3" s="210"/>
      <c r="M3" s="210"/>
      <c r="N3" s="210"/>
    </row>
    <row r="4" spans="2:14" ht="15" customHeight="1" x14ac:dyDescent="0.15">
      <c r="B4" s="210"/>
      <c r="C4" s="210"/>
      <c r="D4" s="210"/>
      <c r="E4" s="210"/>
      <c r="F4" s="210"/>
      <c r="G4" s="210"/>
      <c r="H4" s="210"/>
      <c r="I4" s="210"/>
      <c r="J4" s="210"/>
      <c r="K4" s="210"/>
      <c r="L4" s="210"/>
      <c r="M4" s="210"/>
      <c r="N4" s="210"/>
    </row>
    <row r="5" spans="2:14" ht="15" customHeight="1" x14ac:dyDescent="0.15">
      <c r="B5" s="210"/>
      <c r="C5" s="210"/>
      <c r="D5" s="210"/>
      <c r="E5" s="210"/>
      <c r="F5" s="210"/>
      <c r="G5" s="210"/>
      <c r="H5" s="210"/>
      <c r="I5" s="210"/>
      <c r="J5" s="210"/>
      <c r="K5" s="210"/>
      <c r="L5" s="210"/>
      <c r="M5" s="210"/>
      <c r="N5" s="210"/>
    </row>
    <row r="6" spans="2:14" ht="15" customHeight="1" x14ac:dyDescent="0.15">
      <c r="B6" s="210"/>
      <c r="C6" s="210"/>
      <c r="D6" s="210"/>
      <c r="E6" s="210"/>
      <c r="F6" s="210"/>
      <c r="G6" s="210"/>
      <c r="H6" s="210"/>
      <c r="I6" s="210"/>
      <c r="J6" s="210"/>
      <c r="K6" s="210"/>
      <c r="L6" s="210"/>
      <c r="M6" s="210"/>
      <c r="N6" s="210"/>
    </row>
    <row r="7" spans="2:14" ht="9.9499999999999993" customHeight="1" x14ac:dyDescent="0.15"/>
    <row r="8" spans="2:14" s="69" customFormat="1" ht="18" customHeight="1" x14ac:dyDescent="0.15">
      <c r="B8" s="103" t="s">
        <v>2058</v>
      </c>
      <c r="C8" s="103"/>
    </row>
    <row r="9" spans="2:14" s="69" customFormat="1" ht="5.25" customHeight="1" x14ac:dyDescent="0.15">
      <c r="B9" s="103"/>
      <c r="C9" s="72"/>
      <c r="D9" s="71"/>
      <c r="E9" s="71"/>
      <c r="F9" s="71"/>
      <c r="G9" s="71"/>
      <c r="H9" s="71"/>
      <c r="I9" s="71"/>
      <c r="J9" s="71"/>
      <c r="K9" s="71"/>
      <c r="L9" s="71"/>
      <c r="M9" s="70"/>
    </row>
    <row r="10" spans="2:14" ht="15" customHeight="1" x14ac:dyDescent="0.15">
      <c r="B10" s="76"/>
      <c r="C10" s="75" t="s">
        <v>2027</v>
      </c>
      <c r="D10" s="79" t="s">
        <v>2057</v>
      </c>
      <c r="F10" s="59"/>
      <c r="G10" s="59"/>
      <c r="H10" s="110" t="s">
        <v>2056</v>
      </c>
      <c r="I10" s="59"/>
      <c r="J10" s="110"/>
      <c r="K10" s="110"/>
      <c r="L10" s="109"/>
      <c r="M10" s="74"/>
      <c r="N10" s="59"/>
    </row>
    <row r="11" spans="2:14" ht="15" customHeight="1" x14ac:dyDescent="0.15">
      <c r="B11" s="76"/>
      <c r="C11" s="75"/>
      <c r="D11" s="108" t="s">
        <v>2046</v>
      </c>
      <c r="E11" s="57" t="s">
        <v>2055</v>
      </c>
      <c r="F11" s="59"/>
      <c r="G11" s="59"/>
      <c r="H11" s="59"/>
      <c r="I11" s="59"/>
      <c r="J11" s="110"/>
      <c r="K11" s="110"/>
      <c r="L11" s="109"/>
      <c r="M11" s="74"/>
      <c r="N11" s="59"/>
    </row>
    <row r="12" spans="2:14" ht="15" customHeight="1" x14ac:dyDescent="0.15">
      <c r="B12" s="76"/>
      <c r="C12" s="75" t="s">
        <v>2054</v>
      </c>
      <c r="D12" s="108" t="s">
        <v>2046</v>
      </c>
      <c r="E12" s="57" t="s">
        <v>2053</v>
      </c>
      <c r="F12" s="59"/>
      <c r="G12" s="59"/>
      <c r="H12" s="59"/>
      <c r="I12" s="59"/>
      <c r="J12" s="110"/>
      <c r="K12" s="110"/>
      <c r="L12" s="109"/>
      <c r="M12" s="74"/>
      <c r="N12" s="59"/>
    </row>
    <row r="13" spans="2:14" ht="15" customHeight="1" x14ac:dyDescent="0.15">
      <c r="B13" s="76"/>
      <c r="C13" s="75" t="s">
        <v>2027</v>
      </c>
      <c r="D13" s="79" t="s">
        <v>2052</v>
      </c>
      <c r="E13" s="59"/>
      <c r="F13" s="59"/>
      <c r="G13" s="59"/>
      <c r="H13" s="110" t="s">
        <v>2051</v>
      </c>
      <c r="I13" s="59"/>
      <c r="J13" s="110"/>
      <c r="K13" s="110"/>
      <c r="L13" s="109"/>
      <c r="M13" s="74"/>
      <c r="N13" s="59"/>
    </row>
    <row r="14" spans="2:14" ht="15" customHeight="1" x14ac:dyDescent="0.15">
      <c r="B14" s="76"/>
      <c r="C14" s="75" t="s">
        <v>2027</v>
      </c>
      <c r="D14" s="79" t="s">
        <v>2050</v>
      </c>
      <c r="E14" s="59"/>
      <c r="F14" s="59"/>
      <c r="G14" s="59"/>
      <c r="H14" s="110" t="s">
        <v>2049</v>
      </c>
      <c r="I14" s="110"/>
      <c r="J14" s="110"/>
      <c r="K14" s="110"/>
      <c r="L14" s="109"/>
      <c r="M14" s="74"/>
      <c r="N14" s="59"/>
    </row>
    <row r="15" spans="2:14" ht="5.25" customHeight="1" x14ac:dyDescent="0.15">
      <c r="B15" s="76"/>
      <c r="C15" s="63"/>
      <c r="D15" s="61"/>
      <c r="E15" s="61"/>
      <c r="F15" s="61"/>
      <c r="G15" s="61"/>
      <c r="H15" s="61"/>
      <c r="I15" s="61"/>
      <c r="J15" s="61"/>
      <c r="K15" s="62"/>
      <c r="L15" s="61"/>
      <c r="M15" s="60"/>
      <c r="N15" s="59"/>
    </row>
    <row r="16" spans="2:14" ht="15" customHeight="1" x14ac:dyDescent="0.15">
      <c r="B16" s="76"/>
      <c r="C16" s="88"/>
      <c r="D16" s="59"/>
      <c r="E16" s="59"/>
      <c r="F16" s="59"/>
      <c r="G16" s="59"/>
      <c r="H16" s="59"/>
      <c r="I16" s="59"/>
      <c r="J16" s="59"/>
      <c r="K16" s="59"/>
      <c r="L16" s="59"/>
      <c r="M16" s="59"/>
      <c r="N16" s="59"/>
    </row>
    <row r="17" spans="2:15" s="85" customFormat="1" ht="18" customHeight="1" x14ac:dyDescent="0.15">
      <c r="B17" s="87" t="s">
        <v>2048</v>
      </c>
      <c r="C17" s="86"/>
    </row>
    <row r="18" spans="2:15" s="69" customFormat="1" ht="5.25" customHeight="1" x14ac:dyDescent="0.15">
      <c r="B18" s="103"/>
      <c r="C18" s="72"/>
      <c r="D18" s="71"/>
      <c r="E18" s="71"/>
      <c r="F18" s="71"/>
      <c r="G18" s="71"/>
      <c r="H18" s="71"/>
      <c r="I18" s="71"/>
      <c r="J18" s="71"/>
      <c r="K18" s="71"/>
      <c r="L18" s="71"/>
      <c r="M18" s="70"/>
    </row>
    <row r="19" spans="2:15" ht="15" customHeight="1" x14ac:dyDescent="0.15">
      <c r="B19" s="76"/>
      <c r="C19" s="75" t="s">
        <v>2027</v>
      </c>
      <c r="D19" s="56" t="s">
        <v>2047</v>
      </c>
      <c r="E19" s="59"/>
      <c r="F19" s="59"/>
      <c r="G19" s="59"/>
      <c r="H19" s="59"/>
      <c r="I19" s="59"/>
      <c r="J19" s="59"/>
      <c r="K19" s="104"/>
      <c r="L19" s="59"/>
      <c r="M19" s="74"/>
      <c r="N19" s="59"/>
    </row>
    <row r="20" spans="2:15" ht="15" customHeight="1" x14ac:dyDescent="0.15">
      <c r="B20" s="76"/>
      <c r="C20" s="75"/>
      <c r="D20" s="108" t="s">
        <v>2046</v>
      </c>
      <c r="E20" s="57" t="s">
        <v>2045</v>
      </c>
      <c r="F20" s="59"/>
      <c r="G20" s="59"/>
      <c r="H20" s="59"/>
      <c r="I20" s="59"/>
      <c r="J20" s="59"/>
      <c r="K20" s="104"/>
      <c r="L20" s="59"/>
      <c r="M20" s="74"/>
      <c r="N20" s="59"/>
    </row>
    <row r="21" spans="2:15" ht="15" customHeight="1" x14ac:dyDescent="0.15">
      <c r="B21" s="76"/>
      <c r="C21" s="75" t="s">
        <v>2027</v>
      </c>
      <c r="D21" s="59" t="s">
        <v>2044</v>
      </c>
      <c r="E21" s="59"/>
      <c r="F21" s="59"/>
      <c r="G21" s="59"/>
      <c r="H21" s="59"/>
      <c r="I21" s="59"/>
      <c r="J21" s="59"/>
      <c r="K21" s="104"/>
      <c r="L21" s="59"/>
      <c r="M21" s="74"/>
      <c r="N21" s="59"/>
    </row>
    <row r="22" spans="2:15" ht="15" customHeight="1" x14ac:dyDescent="0.15">
      <c r="B22" s="76"/>
      <c r="C22" s="75"/>
      <c r="D22" s="107" t="s">
        <v>2017</v>
      </c>
      <c r="E22" s="106"/>
      <c r="F22" s="105"/>
      <c r="G22" s="59"/>
      <c r="H22" s="59"/>
      <c r="I22" s="59" t="s">
        <v>2043</v>
      </c>
      <c r="J22" s="59"/>
      <c r="K22" s="104"/>
      <c r="L22" s="59"/>
      <c r="M22" s="74"/>
      <c r="N22" s="59"/>
    </row>
    <row r="23" spans="2:15" ht="5.25" customHeight="1" x14ac:dyDescent="0.15">
      <c r="B23" s="76"/>
      <c r="C23" s="63"/>
      <c r="D23" s="61"/>
      <c r="E23" s="61"/>
      <c r="F23" s="61"/>
      <c r="G23" s="61"/>
      <c r="H23" s="61"/>
      <c r="I23" s="61"/>
      <c r="J23" s="61"/>
      <c r="K23" s="62"/>
      <c r="L23" s="61"/>
      <c r="M23" s="60"/>
      <c r="N23" s="59"/>
    </row>
    <row r="24" spans="2:15" ht="15" customHeight="1" x14ac:dyDescent="0.15">
      <c r="B24" s="76"/>
      <c r="C24" s="88"/>
      <c r="D24" s="59"/>
      <c r="E24" s="59"/>
      <c r="F24" s="59"/>
      <c r="G24" s="59"/>
      <c r="H24" s="59"/>
      <c r="I24" s="59"/>
      <c r="J24" s="59"/>
      <c r="K24" s="59"/>
      <c r="L24" s="59"/>
      <c r="M24" s="59"/>
      <c r="N24" s="59"/>
    </row>
    <row r="25" spans="2:15" s="85" customFormat="1" ht="18" customHeight="1" x14ac:dyDescent="0.15">
      <c r="B25" s="87" t="s">
        <v>2042</v>
      </c>
      <c r="C25" s="86"/>
    </row>
    <row r="26" spans="2:15" s="69" customFormat="1" ht="5.25" customHeight="1" x14ac:dyDescent="0.15">
      <c r="B26" s="103"/>
      <c r="C26" s="72"/>
      <c r="D26" s="71"/>
      <c r="E26" s="71"/>
      <c r="F26" s="71"/>
      <c r="G26" s="71"/>
      <c r="H26" s="71"/>
      <c r="I26" s="71"/>
      <c r="J26" s="71"/>
      <c r="K26" s="71"/>
      <c r="L26" s="71"/>
      <c r="M26" s="70"/>
    </row>
    <row r="27" spans="2:15" ht="18" customHeight="1" x14ac:dyDescent="0.15">
      <c r="C27" s="93" t="s">
        <v>2041</v>
      </c>
      <c r="D27" s="79" t="s">
        <v>2040</v>
      </c>
      <c r="E27" s="79"/>
      <c r="M27" s="64"/>
      <c r="O27" s="56"/>
    </row>
    <row r="28" spans="2:15" ht="20.25" customHeight="1" x14ac:dyDescent="0.15">
      <c r="B28" s="76"/>
      <c r="C28" s="90"/>
      <c r="D28" s="102" t="s">
        <v>2039</v>
      </c>
      <c r="E28" s="101"/>
      <c r="F28" s="59"/>
      <c r="G28" s="59"/>
      <c r="H28" s="59"/>
      <c r="I28" s="59"/>
      <c r="J28" s="59"/>
      <c r="K28" s="59"/>
      <c r="L28" s="59"/>
      <c r="M28" s="74"/>
      <c r="N28" s="59"/>
    </row>
    <row r="29" spans="2:15" ht="9.9499999999999993" customHeight="1" x14ac:dyDescent="0.15">
      <c r="B29" s="76"/>
      <c r="C29" s="90"/>
      <c r="D29" s="100"/>
      <c r="E29" s="100"/>
      <c r="F29" s="59"/>
      <c r="G29" s="59"/>
      <c r="H29" s="59"/>
      <c r="I29" s="59"/>
      <c r="J29" s="59"/>
      <c r="K29" s="59"/>
      <c r="L29" s="59"/>
      <c r="M29" s="74"/>
      <c r="N29" s="59"/>
    </row>
    <row r="30" spans="2:15" ht="18" customHeight="1" x14ac:dyDescent="0.15">
      <c r="C30" s="93" t="s">
        <v>2038</v>
      </c>
      <c r="D30" s="79" t="s">
        <v>2037</v>
      </c>
      <c r="M30" s="64"/>
      <c r="O30" s="56"/>
    </row>
    <row r="31" spans="2:15" ht="8.25" customHeight="1" x14ac:dyDescent="0.15">
      <c r="B31" s="76"/>
      <c r="C31" s="90"/>
      <c r="D31" s="59"/>
      <c r="E31" s="99"/>
      <c r="F31" s="96"/>
      <c r="G31" s="59"/>
      <c r="H31" s="59"/>
      <c r="I31" s="59"/>
      <c r="J31" s="59"/>
      <c r="K31" s="59"/>
      <c r="L31" s="59"/>
      <c r="M31" s="74"/>
      <c r="N31" s="59"/>
    </row>
    <row r="32" spans="2:15" ht="15" customHeight="1" x14ac:dyDescent="0.15">
      <c r="B32" s="76"/>
      <c r="C32" s="90"/>
      <c r="D32" s="57" t="s">
        <v>2036</v>
      </c>
      <c r="E32" s="59"/>
      <c r="F32" s="98"/>
      <c r="G32" s="97"/>
      <c r="H32" s="97"/>
      <c r="I32" s="97"/>
      <c r="J32" s="96"/>
      <c r="K32" s="96"/>
      <c r="L32" s="59"/>
      <c r="M32" s="74"/>
      <c r="N32" s="59"/>
    </row>
    <row r="33" spans="2:14" ht="15" customHeight="1" x14ac:dyDescent="0.15">
      <c r="B33" s="76"/>
      <c r="C33" s="92"/>
      <c r="D33" s="57"/>
      <c r="E33" s="57"/>
      <c r="F33" s="59"/>
      <c r="G33" s="59"/>
      <c r="H33" s="59"/>
      <c r="I33" s="91" t="s">
        <v>2035</v>
      </c>
      <c r="J33" s="91"/>
      <c r="K33" s="59"/>
      <c r="L33" s="59"/>
      <c r="M33" s="74"/>
      <c r="N33" s="59"/>
    </row>
    <row r="34" spans="2:14" ht="15" customHeight="1" x14ac:dyDescent="0.15">
      <c r="B34" s="59"/>
      <c r="C34" s="95"/>
      <c r="D34" s="59"/>
      <c r="E34" s="59"/>
      <c r="F34" s="59"/>
      <c r="G34" s="59"/>
      <c r="H34" s="59"/>
      <c r="I34" s="94"/>
      <c r="J34" s="94"/>
      <c r="K34" s="59"/>
      <c r="L34" s="59"/>
      <c r="M34" s="74"/>
      <c r="N34" s="59"/>
    </row>
    <row r="35" spans="2:14" ht="15" customHeight="1" x14ac:dyDescent="0.15">
      <c r="B35" s="76"/>
      <c r="C35" s="90"/>
      <c r="D35" s="59"/>
      <c r="E35" s="59"/>
      <c r="F35" s="59"/>
      <c r="G35" s="59"/>
      <c r="H35" s="59"/>
      <c r="I35" s="59"/>
      <c r="J35" s="59"/>
      <c r="K35" s="59"/>
      <c r="L35" s="59"/>
      <c r="M35" s="74"/>
      <c r="N35" s="59"/>
    </row>
    <row r="36" spans="2:14" ht="15" customHeight="1" x14ac:dyDescent="0.15">
      <c r="B36" s="76"/>
      <c r="C36" s="90"/>
      <c r="D36" s="59"/>
      <c r="E36" s="59"/>
      <c r="F36" s="59"/>
      <c r="G36" s="59"/>
      <c r="H36" s="59"/>
      <c r="I36" s="59"/>
      <c r="J36" s="59"/>
      <c r="K36" s="59"/>
      <c r="L36" s="59"/>
      <c r="M36" s="74"/>
      <c r="N36" s="59"/>
    </row>
    <row r="37" spans="2:14" ht="15" customHeight="1" x14ac:dyDescent="0.15">
      <c r="B37" s="76"/>
      <c r="C37" s="90"/>
      <c r="D37" s="59"/>
      <c r="E37" s="59"/>
      <c r="F37" s="59"/>
      <c r="G37" s="59"/>
      <c r="H37" s="59"/>
      <c r="I37" s="59"/>
      <c r="J37" s="59"/>
      <c r="K37" s="59"/>
      <c r="L37" s="59"/>
      <c r="M37" s="74"/>
      <c r="N37" s="59"/>
    </row>
    <row r="38" spans="2:14" ht="15" customHeight="1" x14ac:dyDescent="0.15">
      <c r="B38" s="76"/>
      <c r="C38" s="90"/>
      <c r="D38" s="59"/>
      <c r="E38" s="59"/>
      <c r="F38" s="59"/>
      <c r="G38" s="59"/>
      <c r="H38" s="59"/>
      <c r="I38" s="59"/>
      <c r="J38" s="59"/>
      <c r="K38" s="59"/>
      <c r="L38" s="59"/>
      <c r="M38" s="74"/>
      <c r="N38" s="59"/>
    </row>
    <row r="39" spans="2:14" ht="15" customHeight="1" x14ac:dyDescent="0.15">
      <c r="B39" s="76"/>
      <c r="C39" s="90"/>
      <c r="D39" s="59"/>
      <c r="E39" s="59"/>
      <c r="F39" s="59"/>
      <c r="G39" s="59"/>
      <c r="H39" s="59"/>
      <c r="I39" s="59"/>
      <c r="J39" s="59"/>
      <c r="K39" s="59"/>
      <c r="L39" s="59"/>
      <c r="M39" s="74"/>
      <c r="N39" s="59"/>
    </row>
    <row r="40" spans="2:14" ht="15" customHeight="1" x14ac:dyDescent="0.15">
      <c r="B40" s="76"/>
      <c r="C40" s="90"/>
      <c r="D40" s="59"/>
      <c r="E40" s="59"/>
      <c r="F40" s="59"/>
      <c r="G40" s="59"/>
      <c r="H40" s="59"/>
      <c r="I40" s="59"/>
      <c r="J40" s="59"/>
      <c r="K40" s="59"/>
      <c r="L40" s="59"/>
      <c r="M40" s="74"/>
      <c r="N40" s="59"/>
    </row>
    <row r="41" spans="2:14" ht="15" customHeight="1" x14ac:dyDescent="0.15">
      <c r="B41" s="76"/>
      <c r="C41" s="90"/>
      <c r="D41" s="59"/>
      <c r="E41" s="59"/>
      <c r="F41" s="59"/>
      <c r="G41" s="59"/>
      <c r="H41" s="59"/>
      <c r="I41" s="59"/>
      <c r="J41" s="59"/>
      <c r="K41" s="59"/>
      <c r="L41" s="59"/>
      <c r="M41" s="74"/>
      <c r="N41" s="59"/>
    </row>
    <row r="42" spans="2:14" ht="15" customHeight="1" x14ac:dyDescent="0.15">
      <c r="B42" s="76"/>
      <c r="C42" s="90"/>
      <c r="D42" s="59"/>
      <c r="E42" s="59"/>
      <c r="F42" s="59"/>
      <c r="G42" s="59"/>
      <c r="H42" s="59"/>
      <c r="I42" s="59"/>
      <c r="J42" s="59"/>
      <c r="K42" s="59"/>
      <c r="L42" s="59"/>
      <c r="M42" s="74"/>
      <c r="N42" s="59"/>
    </row>
    <row r="43" spans="2:14" ht="15" customHeight="1" x14ac:dyDescent="0.15">
      <c r="B43" s="76"/>
      <c r="C43" s="90"/>
      <c r="D43" s="59"/>
      <c r="E43" s="59"/>
      <c r="F43" s="59"/>
      <c r="G43" s="59"/>
      <c r="H43" s="59"/>
      <c r="I43" s="59"/>
      <c r="J43" s="59"/>
      <c r="K43" s="59"/>
      <c r="L43" s="59"/>
      <c r="M43" s="74"/>
      <c r="N43" s="59"/>
    </row>
    <row r="44" spans="2:14" ht="15" customHeight="1" x14ac:dyDescent="0.15">
      <c r="B44" s="76"/>
      <c r="C44" s="90"/>
      <c r="D44" s="59"/>
      <c r="E44" s="59"/>
      <c r="F44" s="59"/>
      <c r="G44" s="59"/>
      <c r="H44" s="59"/>
      <c r="I44" s="59"/>
      <c r="J44" s="59"/>
      <c r="K44" s="59"/>
      <c r="L44" s="59"/>
      <c r="M44" s="74"/>
      <c r="N44" s="59"/>
    </row>
    <row r="45" spans="2:14" ht="15" customHeight="1" x14ac:dyDescent="0.15">
      <c r="B45" s="76"/>
      <c r="C45" s="90"/>
      <c r="D45" s="59"/>
      <c r="E45" s="59"/>
      <c r="F45" s="59"/>
      <c r="G45" s="59"/>
      <c r="H45" s="59"/>
      <c r="I45" s="59"/>
      <c r="J45" s="59"/>
      <c r="K45" s="59"/>
      <c r="L45" s="59"/>
      <c r="M45" s="74"/>
      <c r="N45" s="59"/>
    </row>
    <row r="46" spans="2:14" ht="15" customHeight="1" x14ac:dyDescent="0.15">
      <c r="B46" s="76"/>
      <c r="C46" s="90"/>
      <c r="D46" s="59"/>
      <c r="E46" s="59"/>
      <c r="F46" s="59"/>
      <c r="G46" s="59"/>
      <c r="H46" s="59"/>
      <c r="I46" s="59"/>
      <c r="J46" s="59"/>
      <c r="K46" s="59"/>
      <c r="L46" s="59"/>
      <c r="M46" s="74"/>
      <c r="N46" s="59"/>
    </row>
    <row r="47" spans="2:14" ht="15" customHeight="1" x14ac:dyDescent="0.15">
      <c r="B47" s="76"/>
      <c r="C47" s="90"/>
      <c r="D47" s="59"/>
      <c r="E47" s="59"/>
      <c r="F47" s="59"/>
      <c r="G47" s="59"/>
      <c r="H47" s="59"/>
      <c r="I47" s="59"/>
      <c r="J47" s="59"/>
      <c r="K47" s="59"/>
      <c r="L47" s="59"/>
      <c r="M47" s="74"/>
      <c r="N47" s="59"/>
    </row>
    <row r="48" spans="2:14" ht="15" customHeight="1" x14ac:dyDescent="0.15">
      <c r="B48" s="76"/>
      <c r="C48" s="90"/>
      <c r="D48" s="59"/>
      <c r="E48" s="59"/>
      <c r="F48" s="59"/>
      <c r="G48" s="59"/>
      <c r="H48" s="59"/>
      <c r="I48" s="59"/>
      <c r="J48" s="59"/>
      <c r="K48" s="59"/>
      <c r="L48" s="59"/>
      <c r="M48" s="74"/>
      <c r="N48" s="59"/>
    </row>
    <row r="49" spans="2:15" ht="15" customHeight="1" x14ac:dyDescent="0.15">
      <c r="B49" s="76"/>
      <c r="C49" s="90"/>
      <c r="D49" s="59"/>
      <c r="E49" s="59"/>
      <c r="F49" s="59"/>
      <c r="G49" s="59"/>
      <c r="H49" s="59"/>
      <c r="I49" s="59"/>
      <c r="J49" s="59"/>
      <c r="K49" s="59"/>
      <c r="L49" s="59"/>
      <c r="M49" s="74"/>
      <c r="N49" s="59"/>
    </row>
    <row r="50" spans="2:15" ht="15" customHeight="1" x14ac:dyDescent="0.15">
      <c r="B50" s="76"/>
      <c r="C50" s="90"/>
      <c r="D50" s="59"/>
      <c r="E50" s="59"/>
      <c r="F50" s="59"/>
      <c r="G50" s="59"/>
      <c r="H50" s="59"/>
      <c r="I50" s="59"/>
      <c r="J50" s="59"/>
      <c r="K50" s="59"/>
      <c r="L50" s="59"/>
      <c r="M50" s="74"/>
      <c r="N50" s="59"/>
    </row>
    <row r="51" spans="2:15" ht="9.9499999999999993" customHeight="1" x14ac:dyDescent="0.15">
      <c r="B51" s="76"/>
      <c r="C51" s="90"/>
      <c r="D51" s="59"/>
      <c r="E51" s="59"/>
      <c r="F51" s="59"/>
      <c r="G51" s="59"/>
      <c r="H51" s="59"/>
      <c r="I51" s="59"/>
      <c r="J51" s="59"/>
      <c r="K51" s="59"/>
      <c r="L51" s="59"/>
      <c r="M51" s="74"/>
      <c r="N51" s="59"/>
    </row>
    <row r="52" spans="2:15" ht="15" customHeight="1" x14ac:dyDescent="0.15">
      <c r="C52" s="93" t="s">
        <v>2034</v>
      </c>
      <c r="D52" s="79" t="s">
        <v>2033</v>
      </c>
      <c r="M52" s="64"/>
      <c r="O52" s="56"/>
    </row>
    <row r="53" spans="2:15" ht="15" customHeight="1" x14ac:dyDescent="0.15">
      <c r="B53" s="76"/>
      <c r="C53" s="92"/>
      <c r="D53" s="57"/>
      <c r="E53" s="57"/>
      <c r="F53" s="59"/>
      <c r="G53" s="59"/>
      <c r="H53" s="59"/>
      <c r="I53" s="91" t="s">
        <v>2032</v>
      </c>
      <c r="J53" s="91"/>
      <c r="K53" s="59"/>
      <c r="L53" s="59"/>
      <c r="M53" s="74"/>
      <c r="N53" s="59"/>
    </row>
    <row r="54" spans="2:15" ht="15" customHeight="1" x14ac:dyDescent="0.15">
      <c r="B54" s="76"/>
      <c r="C54" s="90"/>
      <c r="D54" s="59"/>
      <c r="E54" s="59"/>
      <c r="F54" s="59"/>
      <c r="G54" s="59"/>
      <c r="H54" s="59"/>
      <c r="I54" s="59"/>
      <c r="J54" s="59"/>
      <c r="K54" s="59"/>
      <c r="L54" s="59"/>
      <c r="M54" s="74"/>
      <c r="N54" s="59"/>
    </row>
    <row r="55" spans="2:15" ht="15" customHeight="1" x14ac:dyDescent="0.15">
      <c r="B55" s="76"/>
      <c r="C55" s="90"/>
      <c r="D55" s="59"/>
      <c r="E55" s="59"/>
      <c r="F55" s="59"/>
      <c r="G55" s="59"/>
      <c r="H55" s="59"/>
      <c r="I55" s="59"/>
      <c r="J55" s="59"/>
      <c r="K55" s="59"/>
      <c r="L55" s="59"/>
      <c r="M55" s="74"/>
      <c r="N55" s="59"/>
    </row>
    <row r="56" spans="2:15" ht="15" customHeight="1" x14ac:dyDescent="0.15">
      <c r="B56" s="76"/>
      <c r="C56" s="90"/>
      <c r="D56" s="59"/>
      <c r="E56" s="59"/>
      <c r="F56" s="59"/>
      <c r="G56" s="59"/>
      <c r="H56" s="59"/>
      <c r="I56" s="59"/>
      <c r="J56" s="59"/>
      <c r="K56" s="59"/>
      <c r="L56" s="59"/>
      <c r="M56" s="74"/>
      <c r="N56" s="59"/>
    </row>
    <row r="57" spans="2:15" ht="15" customHeight="1" x14ac:dyDescent="0.15">
      <c r="B57" s="76"/>
      <c r="C57" s="90"/>
      <c r="E57" s="59"/>
      <c r="F57" s="59"/>
      <c r="G57" s="59"/>
      <c r="H57" s="59"/>
      <c r="I57" s="59"/>
      <c r="J57" s="59"/>
      <c r="K57" s="59"/>
      <c r="L57" s="59"/>
      <c r="M57" s="74"/>
      <c r="N57" s="59"/>
    </row>
    <row r="58" spans="2:15" ht="15" customHeight="1" x14ac:dyDescent="0.15">
      <c r="B58" s="76"/>
      <c r="C58" s="90"/>
      <c r="D58" s="59"/>
      <c r="E58" s="59"/>
      <c r="F58" s="59"/>
      <c r="G58" s="59"/>
      <c r="H58" s="59"/>
      <c r="I58" s="59"/>
      <c r="J58" s="59"/>
      <c r="K58" s="59"/>
      <c r="L58" s="59"/>
      <c r="M58" s="74"/>
      <c r="N58" s="59"/>
    </row>
    <row r="59" spans="2:15" ht="15" customHeight="1" x14ac:dyDescent="0.15">
      <c r="B59" s="76"/>
      <c r="C59" s="90"/>
      <c r="D59" s="59"/>
      <c r="E59" s="59"/>
      <c r="F59" s="59"/>
      <c r="G59" s="59"/>
      <c r="H59" s="59"/>
      <c r="I59" s="59"/>
      <c r="J59" s="59"/>
      <c r="K59" s="59"/>
      <c r="L59" s="59"/>
      <c r="M59" s="74"/>
      <c r="N59" s="59"/>
    </row>
    <row r="60" spans="2:15" ht="15" customHeight="1" x14ac:dyDescent="0.15">
      <c r="B60" s="76"/>
      <c r="C60" s="90"/>
      <c r="D60" s="59"/>
      <c r="E60" s="59"/>
      <c r="F60" s="59"/>
      <c r="G60" s="59"/>
      <c r="H60" s="59"/>
      <c r="I60" s="59"/>
      <c r="J60" s="59"/>
      <c r="K60" s="59"/>
      <c r="L60" s="59"/>
      <c r="M60" s="74"/>
      <c r="N60" s="59"/>
    </row>
    <row r="61" spans="2:15" ht="15" customHeight="1" x14ac:dyDescent="0.15">
      <c r="B61" s="76"/>
      <c r="C61" s="90"/>
      <c r="D61" s="59"/>
      <c r="E61" s="59"/>
      <c r="F61" s="59"/>
      <c r="G61" s="59"/>
      <c r="H61" s="59"/>
      <c r="I61" s="59"/>
      <c r="J61" s="59"/>
      <c r="K61" s="59"/>
      <c r="L61" s="59"/>
      <c r="M61" s="74"/>
      <c r="N61" s="59"/>
    </row>
    <row r="62" spans="2:15" ht="15" customHeight="1" x14ac:dyDescent="0.15">
      <c r="B62" s="76"/>
      <c r="C62" s="90"/>
      <c r="D62" s="59"/>
      <c r="E62" s="59"/>
      <c r="F62" s="59"/>
      <c r="G62" s="59"/>
      <c r="H62" s="59"/>
      <c r="I62" s="59"/>
      <c r="J62" s="59"/>
      <c r="K62" s="59"/>
      <c r="L62" s="59"/>
      <c r="M62" s="74"/>
      <c r="N62" s="59"/>
    </row>
    <row r="63" spans="2:15" ht="15" customHeight="1" x14ac:dyDescent="0.15">
      <c r="B63" s="76"/>
      <c r="C63" s="90"/>
      <c r="D63" s="59"/>
      <c r="E63" s="59"/>
      <c r="F63" s="59"/>
      <c r="G63" s="59"/>
      <c r="H63" s="59"/>
      <c r="I63" s="59"/>
      <c r="J63" s="59"/>
      <c r="K63" s="59"/>
      <c r="L63" s="59"/>
      <c r="M63" s="74"/>
      <c r="N63" s="59"/>
    </row>
    <row r="64" spans="2:15" ht="15" customHeight="1" x14ac:dyDescent="0.15">
      <c r="B64" s="76"/>
      <c r="C64" s="90"/>
      <c r="D64" s="59"/>
      <c r="E64" s="59"/>
      <c r="F64" s="59"/>
      <c r="G64" s="59"/>
      <c r="H64" s="59"/>
      <c r="I64" s="59"/>
      <c r="J64" s="59"/>
      <c r="K64" s="59"/>
      <c r="L64" s="59"/>
      <c r="M64" s="74"/>
      <c r="N64" s="59"/>
    </row>
    <row r="65" spans="2:14" ht="15" customHeight="1" x14ac:dyDescent="0.15">
      <c r="B65" s="76"/>
      <c r="C65" s="90"/>
      <c r="D65" s="59"/>
      <c r="E65" s="59"/>
      <c r="F65" s="59"/>
      <c r="G65" s="59"/>
      <c r="H65" s="59"/>
      <c r="I65" s="59"/>
      <c r="J65" s="59"/>
      <c r="K65" s="59"/>
      <c r="L65" s="59"/>
      <c r="M65" s="74"/>
      <c r="N65" s="59"/>
    </row>
    <row r="66" spans="2:14" ht="15" customHeight="1" x14ac:dyDescent="0.15">
      <c r="B66" s="76"/>
      <c r="C66" s="90"/>
      <c r="D66" s="59"/>
      <c r="E66" s="59"/>
      <c r="F66" s="59"/>
      <c r="G66" s="59"/>
      <c r="H66" s="59"/>
      <c r="I66" s="59"/>
      <c r="J66" s="59"/>
      <c r="K66" s="59"/>
      <c r="L66" s="59"/>
      <c r="M66" s="74"/>
      <c r="N66" s="59"/>
    </row>
    <row r="67" spans="2:14" ht="15" customHeight="1" x14ac:dyDescent="0.15">
      <c r="B67" s="76"/>
      <c r="C67" s="90"/>
      <c r="D67" s="59"/>
      <c r="E67" s="59"/>
      <c r="F67" s="59"/>
      <c r="G67" s="59"/>
      <c r="H67" s="59"/>
      <c r="I67" s="59"/>
      <c r="J67" s="59"/>
      <c r="K67" s="59"/>
      <c r="L67" s="59"/>
      <c r="M67" s="74"/>
      <c r="N67" s="59"/>
    </row>
    <row r="68" spans="2:14" ht="15" customHeight="1" x14ac:dyDescent="0.15">
      <c r="B68" s="76"/>
      <c r="C68" s="90"/>
      <c r="D68" s="59"/>
      <c r="E68" s="59"/>
      <c r="F68" s="59"/>
      <c r="G68" s="59"/>
      <c r="H68" s="59"/>
      <c r="I68" s="59"/>
      <c r="J68" s="59"/>
      <c r="K68" s="59"/>
      <c r="L68" s="59"/>
      <c r="M68" s="74"/>
      <c r="N68" s="59"/>
    </row>
    <row r="69" spans="2:14" ht="15" customHeight="1" x14ac:dyDescent="0.15">
      <c r="B69" s="76"/>
      <c r="C69" s="89"/>
      <c r="D69" s="61"/>
      <c r="E69" s="61"/>
      <c r="F69" s="61"/>
      <c r="G69" s="61"/>
      <c r="H69" s="61"/>
      <c r="I69" s="61"/>
      <c r="J69" s="61"/>
      <c r="K69" s="61"/>
      <c r="L69" s="61"/>
      <c r="M69" s="60"/>
      <c r="N69" s="59"/>
    </row>
    <row r="70" spans="2:14" ht="15" customHeight="1" x14ac:dyDescent="0.15">
      <c r="B70" s="76"/>
      <c r="C70" s="88"/>
      <c r="D70" s="59"/>
      <c r="E70" s="59"/>
      <c r="F70" s="59"/>
      <c r="G70" s="59"/>
      <c r="H70" s="59"/>
      <c r="I70" s="59"/>
      <c r="J70" s="59"/>
      <c r="K70" s="59"/>
      <c r="L70" s="59"/>
      <c r="M70" s="59"/>
      <c r="N70" s="59"/>
    </row>
    <row r="71" spans="2:14" s="85" customFormat="1" ht="18" customHeight="1" x14ac:dyDescent="0.15">
      <c r="B71" s="87" t="s">
        <v>2031</v>
      </c>
      <c r="C71" s="86"/>
    </row>
    <row r="72" spans="2:14" ht="5.25" customHeight="1" x14ac:dyDescent="0.15">
      <c r="B72" s="76"/>
      <c r="C72" s="84"/>
      <c r="D72" s="83"/>
      <c r="E72" s="83"/>
      <c r="F72" s="83"/>
      <c r="G72" s="83"/>
      <c r="H72" s="83"/>
      <c r="I72" s="83"/>
      <c r="J72" s="83"/>
      <c r="K72" s="83"/>
      <c r="L72" s="83"/>
      <c r="M72" s="82"/>
      <c r="N72" s="59"/>
    </row>
    <row r="73" spans="2:14" ht="15" customHeight="1" x14ac:dyDescent="0.15">
      <c r="B73" s="76"/>
      <c r="C73" s="81" t="s">
        <v>2030</v>
      </c>
      <c r="E73" s="59"/>
      <c r="F73" s="59"/>
      <c r="G73" s="59"/>
      <c r="H73" s="59"/>
      <c r="I73" s="59"/>
      <c r="J73" s="59"/>
      <c r="K73" s="59"/>
      <c r="L73" s="59"/>
      <c r="M73" s="74"/>
      <c r="N73" s="59"/>
    </row>
    <row r="74" spans="2:14" ht="5.25" customHeight="1" x14ac:dyDescent="0.15">
      <c r="B74" s="76"/>
      <c r="C74" s="75"/>
      <c r="D74" s="76"/>
      <c r="E74" s="79"/>
      <c r="F74" s="59"/>
      <c r="G74" s="59"/>
      <c r="H74" s="59"/>
      <c r="I74" s="59"/>
      <c r="J74" s="59"/>
      <c r="K74" s="59"/>
      <c r="L74" s="59"/>
      <c r="M74" s="74"/>
      <c r="N74" s="59"/>
    </row>
    <row r="75" spans="2:14" ht="15" customHeight="1" x14ac:dyDescent="0.15">
      <c r="B75" s="76"/>
      <c r="C75" s="80" t="s">
        <v>2027</v>
      </c>
      <c r="D75" s="79" t="s">
        <v>2029</v>
      </c>
      <c r="E75" s="59"/>
      <c r="F75" s="59"/>
      <c r="G75" s="59"/>
      <c r="H75" s="59"/>
      <c r="I75" s="59"/>
      <c r="J75" s="59"/>
      <c r="K75" s="59"/>
      <c r="L75" s="59"/>
      <c r="M75" s="74"/>
      <c r="N75" s="59"/>
    </row>
    <row r="76" spans="2:14" ht="15" customHeight="1" x14ac:dyDescent="0.15">
      <c r="B76" s="76"/>
      <c r="C76" s="78"/>
      <c r="D76" s="77" t="s">
        <v>2028</v>
      </c>
      <c r="E76" s="59"/>
      <c r="F76" s="59"/>
      <c r="G76" s="59"/>
      <c r="H76" s="59"/>
      <c r="I76" s="59"/>
      <c r="J76" s="59"/>
      <c r="K76" s="59"/>
      <c r="L76" s="59"/>
      <c r="M76" s="74"/>
      <c r="N76" s="59"/>
    </row>
    <row r="77" spans="2:14" ht="15" customHeight="1" x14ac:dyDescent="0.15">
      <c r="B77" s="76"/>
      <c r="C77" s="78"/>
      <c r="D77" s="77" t="s">
        <v>2062</v>
      </c>
      <c r="E77" s="59"/>
      <c r="F77" s="59"/>
      <c r="G77" s="59"/>
      <c r="H77" s="59"/>
      <c r="I77" s="59"/>
      <c r="J77" s="59"/>
      <c r="K77" s="59"/>
      <c r="L77" s="59"/>
      <c r="M77" s="74"/>
      <c r="N77" s="59"/>
    </row>
    <row r="78" spans="2:14" ht="5.25" customHeight="1" x14ac:dyDescent="0.15">
      <c r="B78" s="76"/>
      <c r="C78" s="80"/>
      <c r="D78" s="79"/>
      <c r="E78" s="59"/>
      <c r="F78" s="59"/>
      <c r="G78" s="59"/>
      <c r="H78" s="59"/>
      <c r="I78" s="59"/>
      <c r="J78" s="59"/>
      <c r="K78" s="59"/>
      <c r="L78" s="59"/>
      <c r="M78" s="74"/>
      <c r="N78" s="59"/>
    </row>
    <row r="79" spans="2:14" ht="15" customHeight="1" x14ac:dyDescent="0.15">
      <c r="B79" s="76"/>
      <c r="C79" s="80" t="s">
        <v>2027</v>
      </c>
      <c r="D79" s="79" t="s">
        <v>2026</v>
      </c>
      <c r="E79" s="59"/>
      <c r="F79" s="59"/>
      <c r="G79" s="59"/>
      <c r="H79" s="59"/>
      <c r="I79" s="59"/>
      <c r="J79" s="59"/>
      <c r="K79" s="59"/>
      <c r="L79" s="59"/>
      <c r="M79" s="74"/>
      <c r="N79" s="59"/>
    </row>
    <row r="80" spans="2:14" ht="15" customHeight="1" x14ac:dyDescent="0.15">
      <c r="B80" s="76"/>
      <c r="C80" s="78"/>
      <c r="D80" s="77" t="s">
        <v>2061</v>
      </c>
      <c r="E80" s="59"/>
      <c r="F80" s="59"/>
      <c r="G80" s="59"/>
      <c r="H80" s="59"/>
      <c r="I80" s="59"/>
      <c r="J80" s="59"/>
      <c r="K80" s="59"/>
      <c r="L80" s="59"/>
      <c r="M80" s="74"/>
      <c r="N80" s="59"/>
    </row>
    <row r="81" spans="2:14" ht="15" customHeight="1" x14ac:dyDescent="0.15">
      <c r="B81" s="76"/>
      <c r="C81" s="75"/>
      <c r="D81" s="59"/>
      <c r="E81" s="59"/>
      <c r="F81" s="59"/>
      <c r="G81" s="59"/>
      <c r="H81" s="59"/>
      <c r="I81" s="59"/>
      <c r="J81" s="59"/>
      <c r="K81" s="59"/>
      <c r="L81" s="59"/>
      <c r="M81" s="74"/>
      <c r="N81" s="59"/>
    </row>
    <row r="82" spans="2:14" ht="15" customHeight="1" x14ac:dyDescent="0.15">
      <c r="B82" s="76"/>
      <c r="C82" s="75"/>
      <c r="D82" s="59"/>
      <c r="E82" s="59"/>
      <c r="F82" s="59"/>
      <c r="G82" s="59"/>
      <c r="H82" s="59"/>
      <c r="I82" s="59"/>
      <c r="J82" s="59"/>
      <c r="K82" s="59"/>
      <c r="L82" s="59"/>
      <c r="M82" s="74"/>
      <c r="N82" s="59"/>
    </row>
    <row r="83" spans="2:14" ht="15" customHeight="1" x14ac:dyDescent="0.15">
      <c r="B83" s="76"/>
      <c r="C83" s="75"/>
      <c r="D83" s="59"/>
      <c r="E83" s="59"/>
      <c r="F83" s="59"/>
      <c r="G83" s="59"/>
      <c r="H83" s="59"/>
      <c r="I83" s="59"/>
      <c r="J83" s="59"/>
      <c r="K83" s="59"/>
      <c r="L83" s="59"/>
      <c r="M83" s="74"/>
      <c r="N83" s="59"/>
    </row>
    <row r="84" spans="2:14" ht="15" customHeight="1" x14ac:dyDescent="0.15">
      <c r="B84" s="76"/>
      <c r="C84" s="75"/>
      <c r="D84" s="59"/>
      <c r="E84" s="59"/>
      <c r="F84" s="59"/>
      <c r="G84" s="59"/>
      <c r="H84" s="59"/>
      <c r="I84" s="59"/>
      <c r="J84" s="59"/>
      <c r="K84" s="59"/>
      <c r="L84" s="59"/>
      <c r="M84" s="74"/>
      <c r="N84" s="59"/>
    </row>
    <row r="85" spans="2:14" ht="15" customHeight="1" x14ac:dyDescent="0.15">
      <c r="B85" s="76"/>
      <c r="C85" s="75"/>
      <c r="D85" s="59"/>
      <c r="E85" s="59"/>
      <c r="F85" s="59"/>
      <c r="G85" s="59"/>
      <c r="H85" s="59"/>
      <c r="I85" s="59"/>
      <c r="J85" s="59"/>
      <c r="K85" s="59"/>
      <c r="L85" s="59"/>
      <c r="M85" s="74"/>
      <c r="N85" s="59"/>
    </row>
    <row r="86" spans="2:14" ht="15" customHeight="1" x14ac:dyDescent="0.15">
      <c r="B86" s="76"/>
      <c r="C86" s="75"/>
      <c r="D86" s="59"/>
      <c r="E86" s="59"/>
      <c r="F86" s="59"/>
      <c r="G86" s="59"/>
      <c r="H86" s="59"/>
      <c r="I86" s="59"/>
      <c r="J86" s="59"/>
      <c r="K86" s="59"/>
      <c r="L86" s="59"/>
      <c r="M86" s="74"/>
      <c r="N86" s="59"/>
    </row>
    <row r="87" spans="2:14" ht="15" customHeight="1" x14ac:dyDescent="0.15">
      <c r="B87" s="76"/>
      <c r="C87" s="75"/>
      <c r="D87" s="59"/>
      <c r="E87" s="59"/>
      <c r="F87" s="59"/>
      <c r="G87" s="59"/>
      <c r="H87" s="59"/>
      <c r="I87" s="59"/>
      <c r="J87" s="59"/>
      <c r="K87" s="59"/>
      <c r="L87" s="59"/>
      <c r="M87" s="74"/>
      <c r="N87" s="59"/>
    </row>
    <row r="88" spans="2:14" ht="15" customHeight="1" x14ac:dyDescent="0.15">
      <c r="B88" s="76"/>
      <c r="C88" s="75"/>
      <c r="D88" s="59"/>
      <c r="E88" s="59"/>
      <c r="F88" s="59"/>
      <c r="G88" s="59"/>
      <c r="H88" s="59"/>
      <c r="I88" s="59"/>
      <c r="J88" s="59"/>
      <c r="K88" s="59"/>
      <c r="L88" s="59"/>
      <c r="M88" s="74"/>
      <c r="N88" s="59"/>
    </row>
    <row r="89" spans="2:14" ht="15" customHeight="1" x14ac:dyDescent="0.15">
      <c r="B89" s="76"/>
      <c r="C89" s="75"/>
      <c r="D89" s="59"/>
      <c r="E89" s="59"/>
      <c r="F89" s="59"/>
      <c r="G89" s="59"/>
      <c r="H89" s="59"/>
      <c r="I89" s="59"/>
      <c r="J89" s="59"/>
      <c r="K89" s="59"/>
      <c r="L89" s="59"/>
      <c r="M89" s="74"/>
      <c r="N89" s="59"/>
    </row>
    <row r="90" spans="2:14" ht="15" customHeight="1" x14ac:dyDescent="0.15">
      <c r="B90" s="76"/>
      <c r="C90" s="75"/>
      <c r="D90" s="59"/>
      <c r="E90" s="59"/>
      <c r="F90" s="59"/>
      <c r="G90" s="59"/>
      <c r="H90" s="59"/>
      <c r="I90" s="59"/>
      <c r="J90" s="59"/>
      <c r="K90" s="59"/>
      <c r="L90" s="59"/>
      <c r="M90" s="74"/>
      <c r="N90" s="59"/>
    </row>
    <row r="91" spans="2:14" ht="15" customHeight="1" x14ac:dyDescent="0.15">
      <c r="B91" s="76"/>
      <c r="C91" s="75"/>
      <c r="D91" s="59"/>
      <c r="E91" s="59"/>
      <c r="F91" s="59"/>
      <c r="G91" s="59"/>
      <c r="H91" s="59"/>
      <c r="I91" s="59"/>
      <c r="J91" s="59"/>
      <c r="K91" s="59"/>
      <c r="L91" s="59"/>
      <c r="M91" s="74"/>
      <c r="N91" s="59"/>
    </row>
    <row r="92" spans="2:14" ht="15" customHeight="1" x14ac:dyDescent="0.15">
      <c r="B92" s="76"/>
      <c r="C92" s="75"/>
      <c r="D92" s="59"/>
      <c r="E92" s="59"/>
      <c r="F92" s="59"/>
      <c r="G92" s="59"/>
      <c r="H92" s="59"/>
      <c r="I92" s="59"/>
      <c r="J92" s="59"/>
      <c r="K92" s="59"/>
      <c r="L92" s="59"/>
      <c r="M92" s="74"/>
      <c r="N92" s="59"/>
    </row>
    <row r="93" spans="2:14" ht="15" customHeight="1" x14ac:dyDescent="0.15">
      <c r="B93" s="76"/>
      <c r="C93" s="75" t="s">
        <v>2025</v>
      </c>
      <c r="D93" s="59" t="s">
        <v>2024</v>
      </c>
      <c r="E93" s="59"/>
      <c r="F93" s="59"/>
      <c r="G93" s="59"/>
      <c r="H93" s="59"/>
      <c r="I93" s="59"/>
      <c r="J93" s="59"/>
      <c r="K93" s="59"/>
      <c r="L93" s="59"/>
      <c r="M93" s="74"/>
      <c r="N93" s="59"/>
    </row>
    <row r="94" spans="2:14" ht="15" customHeight="1" x14ac:dyDescent="0.15">
      <c r="B94" s="76"/>
      <c r="C94" s="75"/>
      <c r="D94" s="59"/>
      <c r="E94" s="59"/>
      <c r="F94" s="59"/>
      <c r="G94" s="59"/>
      <c r="H94" s="59"/>
      <c r="I94" s="59"/>
      <c r="J94" s="59"/>
      <c r="K94" s="59"/>
      <c r="L94" s="59"/>
      <c r="M94" s="74"/>
      <c r="N94" s="59"/>
    </row>
    <row r="95" spans="2:14" ht="15" customHeight="1" x14ac:dyDescent="0.15">
      <c r="B95" s="76"/>
      <c r="C95" s="75"/>
      <c r="D95" s="59"/>
      <c r="E95" s="59"/>
      <c r="F95" s="59"/>
      <c r="G95" s="59"/>
      <c r="H95" s="59"/>
      <c r="I95" s="59"/>
      <c r="J95" s="59"/>
      <c r="K95" s="59"/>
      <c r="L95" s="59"/>
      <c r="M95" s="74"/>
      <c r="N95" s="59"/>
    </row>
    <row r="96" spans="2:14" ht="15" customHeight="1" x14ac:dyDescent="0.15">
      <c r="B96" s="59"/>
      <c r="C96" s="73"/>
      <c r="D96" s="61"/>
      <c r="E96" s="61"/>
      <c r="F96" s="61"/>
      <c r="G96" s="61"/>
      <c r="H96" s="61"/>
      <c r="I96" s="61"/>
      <c r="J96" s="61"/>
      <c r="K96" s="61"/>
      <c r="L96" s="61"/>
      <c r="M96" s="60"/>
      <c r="N96" s="59"/>
    </row>
    <row r="97" spans="2:14" ht="15" customHeight="1" x14ac:dyDescent="0.15">
      <c r="B97" s="56"/>
      <c r="C97" s="56"/>
    </row>
    <row r="98" spans="2:14" s="69" customFormat="1" ht="5.25" customHeight="1" x14ac:dyDescent="0.15">
      <c r="C98" s="72"/>
      <c r="D98" s="72"/>
      <c r="E98" s="71"/>
      <c r="F98" s="71"/>
      <c r="G98" s="71"/>
      <c r="H98" s="71"/>
      <c r="I98" s="71"/>
      <c r="J98" s="71"/>
      <c r="K98" s="71"/>
      <c r="L98" s="71"/>
      <c r="M98" s="70"/>
    </row>
    <row r="99" spans="2:14" ht="15" customHeight="1" x14ac:dyDescent="0.15">
      <c r="B99" s="56"/>
      <c r="C99" s="68" t="s">
        <v>2023</v>
      </c>
      <c r="D99" s="58"/>
      <c r="M99" s="64"/>
    </row>
    <row r="100" spans="2:14" ht="15" customHeight="1" x14ac:dyDescent="0.15">
      <c r="B100" s="56"/>
      <c r="C100" s="66"/>
      <c r="D100" s="67" t="s">
        <v>2022</v>
      </c>
      <c r="M100" s="64"/>
    </row>
    <row r="101" spans="2:14" ht="15" customHeight="1" x14ac:dyDescent="0.15">
      <c r="B101" s="56"/>
      <c r="C101" s="66"/>
      <c r="D101" s="58"/>
      <c r="E101" s="56" t="s">
        <v>2021</v>
      </c>
      <c r="M101" s="64"/>
    </row>
    <row r="102" spans="2:14" ht="15" customHeight="1" x14ac:dyDescent="0.15">
      <c r="B102" s="56"/>
      <c r="C102" s="66"/>
      <c r="D102" s="58"/>
      <c r="E102" s="58" t="s">
        <v>2020</v>
      </c>
      <c r="F102" s="56" t="s">
        <v>2019</v>
      </c>
      <c r="M102" s="64"/>
    </row>
    <row r="103" spans="2:14" ht="15" customHeight="1" x14ac:dyDescent="0.15">
      <c r="B103" s="56"/>
      <c r="C103" s="66"/>
      <c r="D103" s="58"/>
      <c r="E103" s="58" t="s">
        <v>2018</v>
      </c>
      <c r="F103" s="65" t="s">
        <v>2017</v>
      </c>
      <c r="M103" s="64"/>
    </row>
    <row r="104" spans="2:14" ht="5.25" customHeight="1" x14ac:dyDescent="0.15">
      <c r="B104" s="56"/>
      <c r="C104" s="63"/>
      <c r="D104" s="61"/>
      <c r="E104" s="61"/>
      <c r="F104" s="61"/>
      <c r="G104" s="61"/>
      <c r="H104" s="61"/>
      <c r="I104" s="61"/>
      <c r="J104" s="61"/>
      <c r="K104" s="62"/>
      <c r="L104" s="61"/>
      <c r="M104" s="60"/>
      <c r="N104" s="59"/>
    </row>
    <row r="105" spans="2:14" ht="9.9499999999999993" customHeight="1" x14ac:dyDescent="0.15"/>
  </sheetData>
  <mergeCells count="1">
    <mergeCell ref="B3:N6"/>
  </mergeCells>
  <phoneticPr fontId="4"/>
  <hyperlinks>
    <hyperlink ref="D28" r:id="rId1" xr:uid="{324D98DA-63E0-410C-AF8C-E644AD40B6F6}"/>
    <hyperlink ref="D22" r:id="rId2" xr:uid="{59159BE6-092B-4976-B86D-D11533435CFC}"/>
  </hyperlinks>
  <printOptions horizontalCentered="1"/>
  <pageMargins left="0.31496062992125984" right="0.31496062992125984" top="0.62992125984251968" bottom="0.47244094488188981" header="0.31496062992125984" footer="0.23622047244094491"/>
  <pageSetup paperSize="9" scale="96" orientation="portrait" r:id="rId3"/>
  <headerFooter>
    <oddHeader>&amp;R&amp;"ＭＳ Ｐゴシック,標準"&amp;A</oddHeader>
    <oddFooter>&amp;C&amp;"ＭＳ Ｐゴシック,標準"&amp;P/&amp;N</oddFooter>
  </headerFooter>
  <rowBreaks count="1" manualBreakCount="1">
    <brk id="50" min="1" max="1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90A20-ECA5-46CE-B0A1-F90E6A9D1C7D}">
  <dimension ref="A1:AO392"/>
  <sheetViews>
    <sheetView view="pageLayout" zoomScale="110" zoomScaleNormal="100" zoomScaleSheetLayoutView="100" zoomScalePageLayoutView="110" workbookViewId="0">
      <selection activeCell="T12" sqref="T12"/>
    </sheetView>
  </sheetViews>
  <sheetFormatPr defaultColWidth="9" defaultRowHeight="18.95" customHeight="1" x14ac:dyDescent="0.15"/>
  <cols>
    <col min="1" max="2" width="1.5" style="118" customWidth="1"/>
    <col min="3" max="14" width="8.875" style="118" customWidth="1"/>
    <col min="15" max="16" width="9.5" style="118" customWidth="1"/>
    <col min="17" max="17" width="2.625" style="173" customWidth="1"/>
    <col min="18" max="18" width="3.125" style="173" customWidth="1"/>
    <col min="19" max="19" width="9.25" style="112" customWidth="1"/>
    <col min="20" max="20" width="9.625" style="111" customWidth="1"/>
    <col min="21" max="21" width="3.125" style="113" customWidth="1"/>
    <col min="22" max="22" width="9.625" style="111" customWidth="1"/>
    <col min="23" max="23" width="3.125" style="113" customWidth="1"/>
    <col min="24" max="24" width="9.625" style="111" customWidth="1"/>
    <col min="25" max="25" width="3.125" style="113" customWidth="1"/>
    <col min="26" max="26" width="9.625" style="111" customWidth="1"/>
    <col min="27" max="27" width="3.125" style="113" customWidth="1"/>
    <col min="28" max="28" width="9.625" style="111" customWidth="1"/>
    <col min="29" max="29" width="3.125" style="113" customWidth="1"/>
    <col min="30" max="30" width="9.625" style="111" customWidth="1"/>
    <col min="31" max="31" width="3.125" style="113" customWidth="1"/>
    <col min="32" max="32" width="9.625" style="111" customWidth="1"/>
    <col min="33" max="33" width="3.125" style="113" customWidth="1"/>
    <col min="34" max="34" width="9.625" style="111" customWidth="1"/>
    <col min="35" max="35" width="3.125" style="113" customWidth="1"/>
    <col min="36" max="36" width="9.625" style="111" customWidth="1"/>
    <col min="37" max="37" width="3.125" style="113" customWidth="1"/>
    <col min="38" max="38" width="9.625" style="111" customWidth="1"/>
    <col min="39" max="39" width="3.125" style="113" customWidth="1"/>
    <col min="40" max="40" width="9.625" style="111" customWidth="1"/>
    <col min="41" max="41" width="17.625" style="111" customWidth="1"/>
    <col min="42" max="42" width="9" style="114"/>
    <col min="43" max="43" width="3.125" style="114" customWidth="1"/>
    <col min="44" max="16384" width="9" style="114"/>
  </cols>
  <sheetData>
    <row r="1" spans="1:41" ht="6.95" customHeight="1" x14ac:dyDescent="0.15">
      <c r="A1" s="111"/>
      <c r="B1" s="111"/>
      <c r="C1" s="111"/>
      <c r="D1" s="111"/>
      <c r="E1" s="111"/>
      <c r="F1" s="111"/>
      <c r="G1" s="111"/>
      <c r="H1" s="111"/>
      <c r="I1" s="111"/>
      <c r="J1" s="111"/>
      <c r="K1" s="111"/>
      <c r="L1" s="111"/>
      <c r="M1" s="111"/>
      <c r="N1" s="111"/>
      <c r="O1" s="111"/>
      <c r="P1" s="111"/>
    </row>
    <row r="2" spans="1:41" ht="6.95" customHeight="1" x14ac:dyDescent="0.15">
      <c r="A2" s="111"/>
      <c r="B2" s="111"/>
      <c r="C2" s="111"/>
      <c r="D2" s="111"/>
      <c r="E2" s="111"/>
      <c r="F2" s="111"/>
      <c r="G2" s="111"/>
      <c r="H2" s="111"/>
      <c r="I2" s="111"/>
      <c r="J2" s="111"/>
      <c r="K2" s="111"/>
      <c r="L2" s="111"/>
      <c r="M2" s="111"/>
      <c r="N2" s="111"/>
      <c r="O2" s="111"/>
      <c r="P2" s="111"/>
      <c r="T2" s="115"/>
      <c r="U2" s="115"/>
      <c r="V2" s="115"/>
      <c r="W2" s="115"/>
      <c r="X2" s="115"/>
      <c r="Y2" s="115"/>
      <c r="Z2" s="115"/>
      <c r="AA2" s="115"/>
      <c r="AB2" s="115"/>
      <c r="AC2" s="115"/>
      <c r="AD2" s="115"/>
      <c r="AE2" s="115"/>
      <c r="AF2" s="115"/>
      <c r="AG2" s="115"/>
      <c r="AH2" s="115"/>
      <c r="AI2" s="115"/>
      <c r="AJ2" s="115"/>
      <c r="AK2" s="115"/>
      <c r="AL2" s="115"/>
      <c r="AM2" s="115"/>
      <c r="AN2" s="115"/>
    </row>
    <row r="3" spans="1:41" ht="105" customHeight="1" x14ac:dyDescent="0.15">
      <c r="A3" s="111"/>
      <c r="B3" s="214" t="s">
        <v>2091</v>
      </c>
      <c r="C3" s="214"/>
      <c r="D3" s="214"/>
      <c r="E3" s="214"/>
      <c r="F3" s="214"/>
      <c r="G3" s="214"/>
      <c r="H3" s="214"/>
      <c r="I3" s="214"/>
      <c r="J3" s="214"/>
      <c r="K3" s="214"/>
      <c r="L3" s="214"/>
      <c r="M3" s="214"/>
      <c r="N3" s="214"/>
      <c r="O3" s="214"/>
      <c r="P3" s="116"/>
    </row>
    <row r="4" spans="1:41" s="172" customFormat="1" ht="20.100000000000001" customHeight="1" x14ac:dyDescent="0.15">
      <c r="A4" s="171"/>
      <c r="B4" s="215" t="s">
        <v>1901</v>
      </c>
      <c r="C4" s="216"/>
      <c r="D4" s="216"/>
      <c r="E4" s="216"/>
      <c r="F4" s="216"/>
      <c r="G4" s="216"/>
      <c r="H4" s="216"/>
      <c r="I4" s="216"/>
      <c r="J4" s="216"/>
      <c r="K4" s="216"/>
      <c r="L4" s="216"/>
      <c r="M4" s="216"/>
      <c r="N4" s="216"/>
      <c r="O4" s="217"/>
      <c r="P4" s="133"/>
      <c r="Q4" s="174"/>
      <c r="R4" s="175"/>
      <c r="S4" s="211" t="s">
        <v>1900</v>
      </c>
      <c r="T4" s="212"/>
      <c r="U4" s="212"/>
      <c r="V4" s="212"/>
      <c r="W4" s="212"/>
      <c r="X4" s="212"/>
      <c r="Y4" s="212"/>
      <c r="Z4" s="212"/>
      <c r="AA4" s="212"/>
      <c r="AB4" s="212"/>
      <c r="AC4" s="212"/>
      <c r="AD4" s="212"/>
      <c r="AE4" s="212"/>
      <c r="AF4" s="212"/>
      <c r="AG4" s="212"/>
      <c r="AH4" s="212"/>
      <c r="AI4" s="212"/>
      <c r="AJ4" s="212"/>
      <c r="AK4" s="212"/>
      <c r="AL4" s="213"/>
      <c r="AM4" s="133"/>
      <c r="AN4" s="171"/>
      <c r="AO4" s="171"/>
    </row>
    <row r="5" spans="1:41" ht="2.4500000000000002" customHeight="1" x14ac:dyDescent="0.15">
      <c r="A5" s="111"/>
      <c r="B5" s="113"/>
      <c r="C5" s="113"/>
      <c r="D5" s="113"/>
      <c r="E5" s="113"/>
      <c r="F5" s="113"/>
      <c r="G5" s="113"/>
      <c r="H5" s="113"/>
      <c r="I5" s="113"/>
      <c r="J5" s="113"/>
      <c r="K5" s="113"/>
      <c r="L5" s="113"/>
      <c r="M5" s="113"/>
      <c r="N5" s="113"/>
      <c r="O5" s="113"/>
      <c r="P5" s="113"/>
      <c r="Q5" s="176"/>
      <c r="S5" s="117"/>
      <c r="T5" s="117"/>
      <c r="U5" s="117"/>
      <c r="V5" s="117"/>
      <c r="W5" s="117"/>
      <c r="X5" s="117"/>
      <c r="Y5" s="117"/>
      <c r="Z5" s="117"/>
      <c r="AA5" s="117"/>
    </row>
    <row r="7" spans="1:41" ht="13.5" x14ac:dyDescent="0.15"/>
    <row r="11" spans="1:41" ht="18.95" customHeight="1" x14ac:dyDescent="0.15">
      <c r="S11" s="119" t="s">
        <v>1959</v>
      </c>
    </row>
    <row r="12" spans="1:41" ht="18.95" customHeight="1" x14ac:dyDescent="0.15">
      <c r="S12" s="120" t="s">
        <v>1867</v>
      </c>
      <c r="T12" s="48"/>
    </row>
    <row r="14" spans="1:41" ht="24" customHeight="1" x14ac:dyDescent="0.15"/>
    <row r="15" spans="1:41" ht="18.95" customHeight="1" x14ac:dyDescent="0.15">
      <c r="S15" s="120" t="s">
        <v>1868</v>
      </c>
      <c r="T15" s="48"/>
    </row>
    <row r="16" spans="1:41" ht="30" customHeight="1" x14ac:dyDescent="0.15"/>
    <row r="17" spans="19:23" ht="18.95" customHeight="1" x14ac:dyDescent="0.15">
      <c r="S17" s="120" t="s">
        <v>1869</v>
      </c>
      <c r="T17" s="48"/>
    </row>
    <row r="20" spans="19:23" ht="18.95" customHeight="1" x14ac:dyDescent="0.15">
      <c r="S20" s="119" t="s">
        <v>1960</v>
      </c>
    </row>
    <row r="21" spans="19:23" ht="18.95" customHeight="1" x14ac:dyDescent="0.15">
      <c r="S21" s="120" t="s">
        <v>1867</v>
      </c>
      <c r="T21" s="52"/>
      <c r="U21" s="113" t="s">
        <v>1863</v>
      </c>
      <c r="V21" s="52"/>
      <c r="W21" s="113" t="s">
        <v>1864</v>
      </c>
    </row>
    <row r="24" spans="19:23" ht="18.95" customHeight="1" x14ac:dyDescent="0.15">
      <c r="S24" s="120" t="s">
        <v>1868</v>
      </c>
      <c r="T24" s="48"/>
    </row>
    <row r="28" spans="19:23" ht="6" customHeight="1" x14ac:dyDescent="0.15"/>
    <row r="29" spans="19:23" ht="18.95" customHeight="1" x14ac:dyDescent="0.15">
      <c r="S29" s="120" t="s">
        <v>1869</v>
      </c>
      <c r="T29" s="48"/>
    </row>
    <row r="30" spans="19:23" ht="19.5" customHeight="1" x14ac:dyDescent="0.15"/>
    <row r="31" spans="19:23" ht="18.95" customHeight="1" x14ac:dyDescent="0.15">
      <c r="S31" s="120" t="s">
        <v>1871</v>
      </c>
      <c r="T31" s="48"/>
    </row>
    <row r="32" spans="19:23" ht="13.5" customHeight="1" x14ac:dyDescent="0.15">
      <c r="S32" s="121"/>
      <c r="T32" s="122"/>
    </row>
    <row r="33" spans="18:35" ht="18.95" customHeight="1" x14ac:dyDescent="0.15">
      <c r="S33" s="120" t="s">
        <v>1872</v>
      </c>
      <c r="T33" s="48"/>
    </row>
    <row r="34" spans="18:35" ht="3.95" customHeight="1" x14ac:dyDescent="0.15"/>
    <row r="35" spans="18:35" ht="13.5" x14ac:dyDescent="0.15">
      <c r="T35" s="123" t="s">
        <v>1969</v>
      </c>
    </row>
    <row r="36" spans="18:35" ht="9.9499999999999993" customHeight="1" x14ac:dyDescent="0.15">
      <c r="T36" s="124">
        <v>1</v>
      </c>
      <c r="V36" s="124">
        <v>2</v>
      </c>
      <c r="X36" s="124">
        <v>3</v>
      </c>
      <c r="Z36" s="124">
        <v>4</v>
      </c>
      <c r="AB36" s="124">
        <v>5</v>
      </c>
    </row>
    <row r="37" spans="18:35" ht="18.95" customHeight="1" x14ac:dyDescent="0.15">
      <c r="S37" s="120" t="s">
        <v>1873</v>
      </c>
      <c r="T37" s="50"/>
      <c r="U37" s="125"/>
      <c r="V37" s="50"/>
      <c r="W37" s="125"/>
      <c r="X37" s="50"/>
      <c r="Y37" s="125"/>
      <c r="Z37" s="50"/>
      <c r="AA37" s="125"/>
      <c r="AB37" s="50"/>
      <c r="AD37" s="150"/>
    </row>
    <row r="38" spans="18:35" ht="15.95" customHeight="1" x14ac:dyDescent="0.15">
      <c r="T38" s="158" t="str">
        <f>IF(AND(COUNTA(V37:AB37)&gt;0,T37&lt;&gt;""),"※選択肢1は2～5と同時には選べません。","")</f>
        <v/>
      </c>
    </row>
    <row r="39" spans="18:35" ht="18.95" customHeight="1" x14ac:dyDescent="0.15">
      <c r="R39" s="173">
        <f>IF(AND(X37="",Z37="",AB37=""),1,0)</f>
        <v>1</v>
      </c>
      <c r="S39" s="120" t="s">
        <v>1874</v>
      </c>
      <c r="T39" s="48"/>
    </row>
    <row r="41" spans="18:35" ht="18.95" customHeight="1" x14ac:dyDescent="0.15">
      <c r="T41" s="123" t="s">
        <v>1969</v>
      </c>
      <c r="U41" s="111"/>
    </row>
    <row r="42" spans="18:35" ht="9.9499999999999993" customHeight="1" x14ac:dyDescent="0.15">
      <c r="S42" s="111"/>
      <c r="T42" s="124">
        <v>1</v>
      </c>
      <c r="V42" s="124">
        <v>2</v>
      </c>
      <c r="X42" s="124">
        <v>3</v>
      </c>
      <c r="Z42" s="124">
        <v>4</v>
      </c>
      <c r="AB42" s="124">
        <v>5</v>
      </c>
      <c r="AC42" s="111"/>
      <c r="AD42" s="124">
        <v>6</v>
      </c>
      <c r="AE42" s="111"/>
      <c r="AF42" s="124">
        <v>7</v>
      </c>
      <c r="AG42" s="111"/>
      <c r="AH42" s="124">
        <v>8</v>
      </c>
      <c r="AI42" s="111"/>
    </row>
    <row r="43" spans="18:35" ht="18.95" customHeight="1" x14ac:dyDescent="0.15">
      <c r="R43" s="173">
        <f>IF(T37="",1,0)</f>
        <v>1</v>
      </c>
      <c r="S43" s="120" t="s">
        <v>1993</v>
      </c>
      <c r="T43" s="50"/>
      <c r="U43" s="125"/>
      <c r="V43" s="50"/>
      <c r="W43" s="125"/>
      <c r="X43" s="50"/>
      <c r="Y43" s="125"/>
      <c r="Z43" s="50"/>
      <c r="AA43" s="125"/>
      <c r="AB43" s="50"/>
      <c r="AC43" s="125"/>
      <c r="AD43" s="50"/>
      <c r="AE43" s="125"/>
      <c r="AF43" s="50"/>
      <c r="AG43" s="125"/>
      <c r="AH43" s="50"/>
      <c r="AI43" s="111"/>
    </row>
    <row r="45" spans="18:35" ht="9.9499999999999993" customHeight="1" x14ac:dyDescent="0.15"/>
    <row r="46" spans="18:35" ht="18.95" customHeight="1" x14ac:dyDescent="0.15">
      <c r="R46" s="173">
        <f>IF(T37="",1,0)</f>
        <v>1</v>
      </c>
      <c r="S46" s="120" t="s">
        <v>1875</v>
      </c>
      <c r="T46" s="48"/>
    </row>
    <row r="47" spans="18:35" ht="18.95" customHeight="1" x14ac:dyDescent="0.15">
      <c r="S47" s="120" t="s">
        <v>1876</v>
      </c>
      <c r="T47" s="49"/>
      <c r="U47" s="126" t="s">
        <v>2011</v>
      </c>
    </row>
    <row r="48" spans="18:35" ht="19.5" customHeight="1" x14ac:dyDescent="0.15">
      <c r="S48" s="120" t="s">
        <v>1877</v>
      </c>
      <c r="T48" s="49"/>
      <c r="U48" s="126" t="s">
        <v>2011</v>
      </c>
      <c r="X48" s="158" t="str">
        <f>IF(T$47&lt;T48,"※総居室数の"&amp;T$47&amp;"室を超過しています。","")</f>
        <v/>
      </c>
    </row>
    <row r="49" spans="19:31" ht="19.5" customHeight="1" x14ac:dyDescent="0.15">
      <c r="S49" s="120" t="s">
        <v>1878</v>
      </c>
      <c r="T49" s="49"/>
      <c r="U49" s="126" t="s">
        <v>2011</v>
      </c>
      <c r="X49" s="158" t="str">
        <f>IF(T$47&lt;T49,"※総居室数の"&amp;T$47&amp;"室を超過しています。","")</f>
        <v/>
      </c>
    </row>
    <row r="50" spans="19:31" ht="19.5" customHeight="1" x14ac:dyDescent="0.15">
      <c r="S50" s="120" t="s">
        <v>1880</v>
      </c>
      <c r="T50" s="48"/>
    </row>
    <row r="51" spans="19:31" ht="5.85" customHeight="1" x14ac:dyDescent="0.15"/>
    <row r="52" spans="19:31" ht="14.45" customHeight="1" x14ac:dyDescent="0.15">
      <c r="T52" s="123" t="s">
        <v>1968</v>
      </c>
      <c r="U52" s="111"/>
    </row>
    <row r="53" spans="19:31" ht="9.9499999999999993" customHeight="1" x14ac:dyDescent="0.15">
      <c r="S53" s="111"/>
      <c r="T53" s="124">
        <v>1</v>
      </c>
      <c r="V53" s="124">
        <v>2</v>
      </c>
      <c r="X53" s="124">
        <v>3</v>
      </c>
      <c r="Y53" s="111"/>
    </row>
    <row r="54" spans="19:31" ht="18.95" customHeight="1" x14ac:dyDescent="0.15">
      <c r="S54" s="120" t="s">
        <v>1881</v>
      </c>
      <c r="T54" s="50"/>
      <c r="U54" s="125"/>
      <c r="V54" s="50"/>
      <c r="W54" s="125"/>
      <c r="X54" s="50"/>
      <c r="Y54" s="111"/>
    </row>
    <row r="55" spans="19:31" ht="12.95" customHeight="1" x14ac:dyDescent="0.15">
      <c r="U55" s="111"/>
      <c r="X55" s="161" t="str">
        <f>IF(AND(COUNTA(T54:V54)&gt;0,X54&lt;&gt;""),"※選択肢3は1,2と同時には選べません。","")</f>
        <v/>
      </c>
    </row>
    <row r="56" spans="19:31" ht="18.95" customHeight="1" x14ac:dyDescent="0.15">
      <c r="T56" s="127" t="s">
        <v>1968</v>
      </c>
      <c r="U56" s="111"/>
    </row>
    <row r="57" spans="19:31" ht="9.9499999999999993" customHeight="1" x14ac:dyDescent="0.15">
      <c r="S57" s="111"/>
      <c r="T57" s="124">
        <v>1</v>
      </c>
      <c r="V57" s="124">
        <v>2</v>
      </c>
      <c r="X57" s="124">
        <v>3</v>
      </c>
      <c r="Z57" s="124">
        <v>4</v>
      </c>
      <c r="AB57" s="124">
        <v>5</v>
      </c>
      <c r="AC57" s="111"/>
      <c r="AD57" s="124">
        <v>6</v>
      </c>
      <c r="AE57" s="111"/>
    </row>
    <row r="58" spans="19:31" ht="18.95" customHeight="1" x14ac:dyDescent="0.15">
      <c r="S58" s="120" t="s">
        <v>1882</v>
      </c>
      <c r="T58" s="50"/>
      <c r="U58" s="125"/>
      <c r="V58" s="50"/>
      <c r="W58" s="125"/>
      <c r="X58" s="50"/>
      <c r="Y58" s="125"/>
      <c r="Z58" s="50"/>
      <c r="AA58" s="125"/>
      <c r="AB58" s="50"/>
      <c r="AC58" s="125"/>
      <c r="AD58" s="50"/>
      <c r="AE58" s="111"/>
    </row>
    <row r="64" spans="19:31" ht="37.5" customHeight="1" x14ac:dyDescent="0.15"/>
    <row r="65" spans="18:32" ht="18.95" customHeight="1" x14ac:dyDescent="0.15">
      <c r="S65" s="120" t="s">
        <v>1883</v>
      </c>
      <c r="T65" s="48"/>
    </row>
    <row r="66" spans="18:32" ht="7.5" customHeight="1" x14ac:dyDescent="0.15"/>
    <row r="67" spans="18:32" ht="18.95" customHeight="1" x14ac:dyDescent="0.15">
      <c r="T67" s="127" t="s">
        <v>1968</v>
      </c>
    </row>
    <row r="68" spans="18:32" ht="9.9499999999999993" customHeight="1" x14ac:dyDescent="0.15">
      <c r="T68" s="124">
        <v>1</v>
      </c>
      <c r="V68" s="124">
        <v>2</v>
      </c>
      <c r="X68" s="124">
        <v>3</v>
      </c>
      <c r="Z68" s="124">
        <v>4</v>
      </c>
      <c r="AB68" s="124">
        <v>5</v>
      </c>
      <c r="AC68" s="111"/>
      <c r="AD68" s="124">
        <v>6</v>
      </c>
      <c r="AE68" s="111"/>
      <c r="AF68" s="124">
        <v>7</v>
      </c>
    </row>
    <row r="69" spans="18:32" ht="18.95" customHeight="1" x14ac:dyDescent="0.15">
      <c r="R69" s="173">
        <f>IF(T65=2,0,1)</f>
        <v>1</v>
      </c>
      <c r="S69" s="120" t="s">
        <v>1994</v>
      </c>
      <c r="T69" s="50"/>
      <c r="U69" s="125"/>
      <c r="V69" s="50"/>
      <c r="W69" s="125"/>
      <c r="X69" s="50"/>
      <c r="Y69" s="125"/>
      <c r="Z69" s="50"/>
      <c r="AA69" s="125"/>
      <c r="AB69" s="50"/>
      <c r="AC69" s="125"/>
      <c r="AD69" s="50"/>
      <c r="AE69" s="125"/>
      <c r="AF69" s="50"/>
    </row>
    <row r="70" spans="18:32" ht="18.95" customHeight="1" x14ac:dyDescent="0.15">
      <c r="T70" s="178" t="str">
        <f>IF(AND(COUNTA(V69,X69,AB69,AD69)&gt;0,T69&lt;&gt;""),"※選択肢1は2,3,5,6と同時には選べません。","")</f>
        <v/>
      </c>
    </row>
    <row r="71" spans="18:32" ht="18.95" customHeight="1" x14ac:dyDescent="0.15">
      <c r="S71" s="119" t="s">
        <v>1961</v>
      </c>
    </row>
    <row r="72" spans="18:32" ht="7.5" customHeight="1" x14ac:dyDescent="0.15"/>
    <row r="73" spans="18:32" ht="7.5" customHeight="1" x14ac:dyDescent="0.15"/>
    <row r="74" spans="18:32" ht="18" customHeight="1" x14ac:dyDescent="0.15"/>
    <row r="75" spans="18:32" ht="18.95" customHeight="1" x14ac:dyDescent="0.15">
      <c r="T75" s="218" t="s">
        <v>1865</v>
      </c>
      <c r="V75" s="218" t="s">
        <v>1888</v>
      </c>
      <c r="X75" s="218" t="s">
        <v>1889</v>
      </c>
      <c r="Z75" s="218" t="s">
        <v>1866</v>
      </c>
    </row>
    <row r="76" spans="18:32" ht="18.95" customHeight="1" x14ac:dyDescent="0.15">
      <c r="T76" s="219"/>
      <c r="V76" s="219"/>
      <c r="X76" s="219"/>
      <c r="Z76" s="219"/>
    </row>
    <row r="77" spans="18:32" ht="18.95" customHeight="1" x14ac:dyDescent="0.15">
      <c r="T77" s="219"/>
      <c r="V77" s="219"/>
      <c r="X77" s="219"/>
      <c r="Z77" s="219"/>
    </row>
    <row r="78" spans="18:32" ht="18.95" customHeight="1" x14ac:dyDescent="0.15">
      <c r="T78" s="220"/>
      <c r="V78" s="220"/>
      <c r="X78" s="220"/>
      <c r="Z78" s="220"/>
    </row>
    <row r="79" spans="18:32" ht="18.95" customHeight="1" x14ac:dyDescent="0.15">
      <c r="R79" s="173">
        <f t="shared" ref="R79:R90" si="0">IF(OR(T79=1,T79=2),0,1)</f>
        <v>1</v>
      </c>
      <c r="S79" s="120" t="s">
        <v>1867</v>
      </c>
      <c r="T79" s="48"/>
      <c r="V79" s="48"/>
      <c r="X79" s="48"/>
      <c r="Z79" s="48"/>
    </row>
    <row r="80" spans="18:32" ht="18.95" customHeight="1" x14ac:dyDescent="0.15">
      <c r="R80" s="173">
        <f t="shared" si="0"/>
        <v>1</v>
      </c>
      <c r="S80" s="120" t="s">
        <v>1868</v>
      </c>
      <c r="T80" s="48"/>
      <c r="V80" s="48"/>
      <c r="X80" s="48"/>
      <c r="Z80" s="48"/>
    </row>
    <row r="81" spans="18:31" ht="18.95" customHeight="1" x14ac:dyDescent="0.15">
      <c r="R81" s="173">
        <f t="shared" si="0"/>
        <v>1</v>
      </c>
      <c r="S81" s="120" t="s">
        <v>1869</v>
      </c>
      <c r="T81" s="48"/>
      <c r="V81" s="48"/>
      <c r="X81" s="48"/>
      <c r="Z81" s="48"/>
    </row>
    <row r="82" spans="18:31" ht="18.95" customHeight="1" x14ac:dyDescent="0.15">
      <c r="R82" s="173">
        <f t="shared" si="0"/>
        <v>1</v>
      </c>
      <c r="S82" s="120" t="s">
        <v>1870</v>
      </c>
      <c r="T82" s="48"/>
      <c r="V82" s="48"/>
      <c r="X82" s="48"/>
      <c r="Z82" s="48"/>
    </row>
    <row r="83" spans="18:31" ht="18.95" customHeight="1" x14ac:dyDescent="0.15">
      <c r="R83" s="173">
        <f t="shared" si="0"/>
        <v>1</v>
      </c>
      <c r="S83" s="120" t="s">
        <v>1873</v>
      </c>
      <c r="T83" s="48"/>
      <c r="V83" s="48"/>
      <c r="X83" s="48"/>
      <c r="Z83" s="48"/>
    </row>
    <row r="84" spans="18:31" ht="18.95" customHeight="1" x14ac:dyDescent="0.15">
      <c r="R84" s="173">
        <f t="shared" si="0"/>
        <v>1</v>
      </c>
      <c r="S84" s="120" t="s">
        <v>1884</v>
      </c>
      <c r="T84" s="48"/>
      <c r="V84" s="48"/>
      <c r="X84" s="48"/>
      <c r="Z84" s="48"/>
    </row>
    <row r="85" spans="18:31" ht="18.95" customHeight="1" x14ac:dyDescent="0.15">
      <c r="R85" s="173">
        <f t="shared" si="0"/>
        <v>1</v>
      </c>
      <c r="S85" s="120" t="s">
        <v>1879</v>
      </c>
      <c r="T85" s="48"/>
      <c r="V85" s="48"/>
      <c r="X85" s="48"/>
      <c r="Z85" s="48"/>
    </row>
    <row r="86" spans="18:31" ht="18.95" customHeight="1" x14ac:dyDescent="0.15">
      <c r="R86" s="173">
        <f t="shared" si="0"/>
        <v>1</v>
      </c>
      <c r="S86" s="120" t="s">
        <v>1882</v>
      </c>
      <c r="T86" s="48"/>
      <c r="V86" s="48"/>
      <c r="X86" s="48"/>
      <c r="Z86" s="48"/>
    </row>
    <row r="87" spans="18:31" ht="18.95" customHeight="1" x14ac:dyDescent="0.15">
      <c r="R87" s="173">
        <f t="shared" si="0"/>
        <v>1</v>
      </c>
      <c r="S87" s="120" t="s">
        <v>1883</v>
      </c>
      <c r="T87" s="48"/>
      <c r="V87" s="48"/>
      <c r="X87" s="48"/>
      <c r="Z87" s="48"/>
    </row>
    <row r="88" spans="18:31" ht="18.95" customHeight="1" x14ac:dyDescent="0.15">
      <c r="R88" s="173">
        <f t="shared" si="0"/>
        <v>1</v>
      </c>
      <c r="S88" s="120" t="s">
        <v>1885</v>
      </c>
      <c r="T88" s="48"/>
      <c r="V88" s="48"/>
      <c r="X88" s="48"/>
      <c r="Z88" s="48"/>
    </row>
    <row r="89" spans="18:31" ht="18.95" customHeight="1" x14ac:dyDescent="0.15">
      <c r="R89" s="173">
        <f t="shared" si="0"/>
        <v>1</v>
      </c>
      <c r="S89" s="120" t="s">
        <v>1886</v>
      </c>
      <c r="T89" s="48"/>
      <c r="V89" s="48"/>
      <c r="X89" s="48"/>
      <c r="Z89" s="48"/>
    </row>
    <row r="90" spans="18:31" ht="18.95" customHeight="1" x14ac:dyDescent="0.15">
      <c r="R90" s="173">
        <f t="shared" si="0"/>
        <v>1</v>
      </c>
      <c r="S90" s="120" t="s">
        <v>1887</v>
      </c>
      <c r="T90" s="48"/>
      <c r="V90" s="48"/>
      <c r="X90" s="48"/>
      <c r="Z90" s="48"/>
    </row>
    <row r="91" spans="18:31" ht="4.5" customHeight="1" x14ac:dyDescent="0.15"/>
    <row r="92" spans="18:31" ht="18.95" customHeight="1" x14ac:dyDescent="0.15">
      <c r="S92" s="119" t="s">
        <v>1962</v>
      </c>
    </row>
    <row r="93" spans="18:31" ht="18.95" customHeight="1" x14ac:dyDescent="0.15">
      <c r="T93" s="127" t="s">
        <v>1968</v>
      </c>
      <c r="U93" s="111"/>
    </row>
    <row r="94" spans="18:31" ht="9.9499999999999993" customHeight="1" x14ac:dyDescent="0.15">
      <c r="T94" s="124">
        <v>1</v>
      </c>
      <c r="V94" s="124">
        <v>2</v>
      </c>
      <c r="X94" s="124">
        <v>3</v>
      </c>
      <c r="Z94" s="124">
        <v>4</v>
      </c>
      <c r="AB94" s="124">
        <v>5</v>
      </c>
      <c r="AC94" s="111"/>
      <c r="AD94" s="124">
        <v>6</v>
      </c>
    </row>
    <row r="95" spans="18:31" ht="18.95" customHeight="1" x14ac:dyDescent="0.15">
      <c r="S95" s="120" t="s">
        <v>1867</v>
      </c>
      <c r="T95" s="50"/>
      <c r="U95" s="125"/>
      <c r="V95" s="50"/>
      <c r="W95" s="125"/>
      <c r="X95" s="50"/>
      <c r="Y95" s="125"/>
      <c r="Z95" s="50"/>
      <c r="AA95" s="125"/>
      <c r="AB95" s="50"/>
      <c r="AC95" s="125"/>
      <c r="AD95" s="50"/>
      <c r="AE95" s="111"/>
    </row>
    <row r="97" spans="19:23" ht="22.5" customHeight="1" x14ac:dyDescent="0.15">
      <c r="S97" s="120" t="s">
        <v>1890</v>
      </c>
      <c r="T97" s="221"/>
      <c r="U97" s="222"/>
      <c r="V97" s="223"/>
      <c r="W97" s="126" t="s">
        <v>2083</v>
      </c>
    </row>
    <row r="98" spans="19:23" ht="7.5" customHeight="1" x14ac:dyDescent="0.15"/>
    <row r="99" spans="19:23" ht="22.5" customHeight="1" x14ac:dyDescent="0.15">
      <c r="S99" s="120" t="s">
        <v>1891</v>
      </c>
      <c r="T99" s="224"/>
      <c r="U99" s="225"/>
      <c r="V99" s="226"/>
      <c r="W99" s="126" t="s">
        <v>2009</v>
      </c>
    </row>
    <row r="100" spans="19:23" ht="22.5" customHeight="1" x14ac:dyDescent="0.15">
      <c r="S100" s="120" t="s">
        <v>1892</v>
      </c>
      <c r="T100" s="224"/>
      <c r="U100" s="225"/>
      <c r="V100" s="226"/>
      <c r="W100" s="126" t="s">
        <v>2009</v>
      </c>
    </row>
    <row r="101" spans="19:23" ht="22.5" customHeight="1" x14ac:dyDescent="0.15">
      <c r="S101" s="120" t="s">
        <v>1893</v>
      </c>
      <c r="T101" s="224"/>
      <c r="U101" s="225"/>
      <c r="V101" s="226"/>
      <c r="W101" s="126" t="s">
        <v>2009</v>
      </c>
    </row>
    <row r="102" spans="19:23" ht="22.5" customHeight="1" x14ac:dyDescent="0.15">
      <c r="S102" s="120" t="s">
        <v>1894</v>
      </c>
      <c r="T102" s="224"/>
      <c r="U102" s="225"/>
      <c r="V102" s="226"/>
      <c r="W102" s="126" t="s">
        <v>2009</v>
      </c>
    </row>
    <row r="103" spans="19:23" ht="22.5" customHeight="1" x14ac:dyDescent="0.15">
      <c r="S103" s="120" t="s">
        <v>1895</v>
      </c>
      <c r="T103" s="224"/>
      <c r="U103" s="225"/>
      <c r="V103" s="226"/>
      <c r="W103" s="126" t="s">
        <v>2009</v>
      </c>
    </row>
    <row r="105" spans="19:23" ht="22.5" customHeight="1" x14ac:dyDescent="0.15">
      <c r="S105" s="120" t="s">
        <v>1896</v>
      </c>
      <c r="T105" s="224"/>
      <c r="U105" s="225"/>
      <c r="V105" s="226"/>
      <c r="W105" s="126" t="s">
        <v>2009</v>
      </c>
    </row>
    <row r="106" spans="19:23" ht="22.5" customHeight="1" x14ac:dyDescent="0.15">
      <c r="S106" s="120" t="s">
        <v>1897</v>
      </c>
      <c r="T106" s="224"/>
      <c r="U106" s="225"/>
      <c r="V106" s="226"/>
      <c r="W106" s="126" t="s">
        <v>2009</v>
      </c>
    </row>
    <row r="107" spans="19:23" ht="22.5" customHeight="1" x14ac:dyDescent="0.15">
      <c r="S107" s="120" t="s">
        <v>1898</v>
      </c>
      <c r="T107" s="221"/>
      <c r="U107" s="222"/>
      <c r="V107" s="223"/>
      <c r="W107" s="126" t="s">
        <v>2084</v>
      </c>
    </row>
    <row r="108" spans="19:23" ht="22.5" customHeight="1" x14ac:dyDescent="0.15">
      <c r="S108" s="120" t="s">
        <v>1899</v>
      </c>
      <c r="T108" s="228"/>
      <c r="U108" s="229"/>
      <c r="V108" s="230"/>
      <c r="W108" s="126" t="s">
        <v>2010</v>
      </c>
    </row>
    <row r="110" spans="19:23" ht="18.95" customHeight="1" x14ac:dyDescent="0.15">
      <c r="S110" s="120" t="s">
        <v>1869</v>
      </c>
      <c r="T110" s="10"/>
    </row>
    <row r="120" spans="18:28" ht="18.95" customHeight="1" x14ac:dyDescent="0.15">
      <c r="S120" s="112" t="s">
        <v>1963</v>
      </c>
    </row>
    <row r="122" spans="18:28" ht="18.95" customHeight="1" x14ac:dyDescent="0.15">
      <c r="R122" s="173">
        <f>IF(T37="",1,0)</f>
        <v>1</v>
      </c>
      <c r="S122" s="120" t="s">
        <v>1867</v>
      </c>
      <c r="T122" s="10"/>
    </row>
    <row r="123" spans="18:28" ht="3" customHeight="1" x14ac:dyDescent="0.15"/>
    <row r="124" spans="18:28" ht="18.95" customHeight="1" x14ac:dyDescent="0.15">
      <c r="R124" s="173">
        <f>IF(T122=6,0,1)</f>
        <v>1</v>
      </c>
      <c r="T124" s="128" t="s">
        <v>1833</v>
      </c>
      <c r="V124" s="193"/>
      <c r="W124" s="194"/>
      <c r="X124" s="194"/>
      <c r="Y124" s="194"/>
      <c r="Z124" s="194"/>
      <c r="AA124" s="194"/>
      <c r="AB124" s="195"/>
    </row>
    <row r="127" spans="18:28" ht="18.95" customHeight="1" x14ac:dyDescent="0.15">
      <c r="R127" s="173">
        <f>IF(T122=1,0,1)</f>
        <v>1</v>
      </c>
      <c r="S127" s="120" t="s">
        <v>1902</v>
      </c>
      <c r="T127" s="10"/>
    </row>
    <row r="128" spans="18:28" ht="3" customHeight="1" x14ac:dyDescent="0.15"/>
    <row r="129" spans="18:29" ht="18.95" customHeight="1" x14ac:dyDescent="0.15">
      <c r="R129" s="173">
        <f>IF(T127=4,0,1)</f>
        <v>1</v>
      </c>
      <c r="T129" s="128" t="s">
        <v>1833</v>
      </c>
      <c r="V129" s="193"/>
      <c r="W129" s="194"/>
      <c r="X129" s="194"/>
      <c r="Y129" s="194"/>
      <c r="Z129" s="194"/>
      <c r="AA129" s="194"/>
      <c r="AB129" s="195"/>
    </row>
    <row r="131" spans="18:29" ht="18.95" customHeight="1" x14ac:dyDescent="0.15">
      <c r="S131" s="120" t="s">
        <v>1903</v>
      </c>
      <c r="T131" s="53"/>
    </row>
    <row r="132" spans="18:29" ht="26.45" customHeight="1" x14ac:dyDescent="0.15">
      <c r="S132" s="120" t="s">
        <v>1904</v>
      </c>
      <c r="T132" s="55"/>
      <c r="U132" s="113" t="s">
        <v>1908</v>
      </c>
      <c r="V132" s="129" t="s">
        <v>2060</v>
      </c>
      <c r="W132" s="111"/>
    </row>
    <row r="133" spans="18:29" ht="5.85" customHeight="1" x14ac:dyDescent="0.15"/>
    <row r="134" spans="18:29" ht="18.95" customHeight="1" x14ac:dyDescent="0.15">
      <c r="S134" s="120" t="s">
        <v>1905</v>
      </c>
      <c r="T134" s="10"/>
    </row>
    <row r="135" spans="18:29" ht="5.85" customHeight="1" x14ac:dyDescent="0.15"/>
    <row r="136" spans="18:29" ht="18.95" customHeight="1" x14ac:dyDescent="0.15">
      <c r="S136" s="120" t="s">
        <v>1906</v>
      </c>
      <c r="T136" s="10"/>
    </row>
    <row r="137" spans="18:29" ht="3" customHeight="1" x14ac:dyDescent="0.15"/>
    <row r="138" spans="18:29" ht="18.95" customHeight="1" x14ac:dyDescent="0.15">
      <c r="T138" s="127" t="s">
        <v>1968</v>
      </c>
      <c r="U138" s="111"/>
    </row>
    <row r="139" spans="18:29" ht="9.9499999999999993" customHeight="1" x14ac:dyDescent="0.15">
      <c r="T139" s="124">
        <v>1</v>
      </c>
      <c r="V139" s="124">
        <v>2</v>
      </c>
      <c r="X139" s="124">
        <v>3</v>
      </c>
    </row>
    <row r="140" spans="18:29" ht="18.95" customHeight="1" x14ac:dyDescent="0.15">
      <c r="S140" s="120" t="s">
        <v>1868</v>
      </c>
      <c r="T140" s="50"/>
      <c r="U140" s="125"/>
      <c r="V140" s="50"/>
      <c r="W140" s="125"/>
      <c r="X140" s="50"/>
      <c r="Y140" s="111"/>
      <c r="Z140" s="130"/>
      <c r="AB140" s="129"/>
    </row>
    <row r="141" spans="18:29" ht="13.5" x14ac:dyDescent="0.15">
      <c r="X141" s="157" t="s">
        <v>2060</v>
      </c>
      <c r="Z141" s="157"/>
      <c r="AB141" s="157" t="s">
        <v>2060</v>
      </c>
    </row>
    <row r="142" spans="18:29" ht="18.95" customHeight="1" x14ac:dyDescent="0.15">
      <c r="R142" s="173">
        <f>IF(T140="",1,0)</f>
        <v>1</v>
      </c>
      <c r="W142" s="128" t="s">
        <v>1919</v>
      </c>
      <c r="X142" s="28"/>
      <c r="Y142" s="113" t="s">
        <v>1908</v>
      </c>
      <c r="AA142" s="128" t="s">
        <v>1907</v>
      </c>
      <c r="AB142" s="28"/>
      <c r="AC142" s="113" t="s">
        <v>1908</v>
      </c>
    </row>
    <row r="143" spans="18:29" ht="11.45" customHeight="1" x14ac:dyDescent="0.15"/>
    <row r="144" spans="18:29" ht="18.95" customHeight="1" x14ac:dyDescent="0.15">
      <c r="S144" s="119" t="s">
        <v>1964</v>
      </c>
    </row>
    <row r="145" spans="18:33" ht="18.95" customHeight="1" x14ac:dyDescent="0.15">
      <c r="R145" s="173">
        <f>IF(T37="",0,1)</f>
        <v>0</v>
      </c>
      <c r="S145" s="120" t="s">
        <v>1867</v>
      </c>
      <c r="T145" s="10"/>
    </row>
    <row r="146" spans="18:33" ht="3" customHeight="1" x14ac:dyDescent="0.15">
      <c r="S146" s="111"/>
    </row>
    <row r="147" spans="18:33" ht="36.950000000000003" customHeight="1" x14ac:dyDescent="0.15">
      <c r="T147" s="131" t="s">
        <v>1998</v>
      </c>
      <c r="U147" s="130" t="s">
        <v>2060</v>
      </c>
      <c r="AB147" s="132" t="s">
        <v>1997</v>
      </c>
      <c r="AC147" s="130" t="s">
        <v>2060</v>
      </c>
    </row>
    <row r="148" spans="18:33" ht="20.45" customHeight="1" x14ac:dyDescent="0.15">
      <c r="S148" s="120" t="s">
        <v>1868</v>
      </c>
      <c r="T148" s="28"/>
      <c r="U148" s="126" t="s">
        <v>2012</v>
      </c>
      <c r="AB148" s="54"/>
      <c r="AC148" s="126" t="s">
        <v>2085</v>
      </c>
    </row>
    <row r="149" spans="18:33" ht="20.45" customHeight="1" x14ac:dyDescent="0.15">
      <c r="S149" s="120" t="s">
        <v>1890</v>
      </c>
      <c r="T149" s="28"/>
      <c r="U149" s="126" t="s">
        <v>2012</v>
      </c>
      <c r="W149" s="162" t="str">
        <f>IF(T$148&lt;T149,"※介護職員数の"&amp;T$148&amp;"人を超過しています。","")</f>
        <v/>
      </c>
      <c r="AB149" s="54"/>
      <c r="AC149" s="126" t="s">
        <v>2085</v>
      </c>
      <c r="AG149" s="162" t="str">
        <f>IF(AB$148&lt;AB149,"※介護職員数の"&amp;AB$148&amp;"人を超過しています。","")</f>
        <v/>
      </c>
    </row>
    <row r="150" spans="18:33" ht="20.45" customHeight="1" x14ac:dyDescent="0.15">
      <c r="S150" s="120" t="s">
        <v>1909</v>
      </c>
      <c r="T150" s="28"/>
      <c r="U150" s="126" t="s">
        <v>2012</v>
      </c>
      <c r="W150" s="162" t="str">
        <f>IF(T$148&lt;T150,"※介護職員数の"&amp;T$148&amp;"人を超過しています。","")</f>
        <v/>
      </c>
      <c r="AB150" s="54"/>
      <c r="AC150" s="126" t="s">
        <v>2085</v>
      </c>
      <c r="AG150" s="162" t="str">
        <f>IF(AB$148&lt;AB150,"※介護職員数の"&amp;AB$148&amp;"人を超過しています。","")</f>
        <v/>
      </c>
    </row>
    <row r="151" spans="18:33" ht="20.45" customHeight="1" x14ac:dyDescent="0.15">
      <c r="S151" s="120" t="s">
        <v>1869</v>
      </c>
      <c r="T151" s="28"/>
      <c r="U151" s="126" t="s">
        <v>2012</v>
      </c>
      <c r="AB151" s="54"/>
      <c r="AC151" s="126" t="s">
        <v>2085</v>
      </c>
    </row>
    <row r="152" spans="18:33" ht="20.45" customHeight="1" x14ac:dyDescent="0.15">
      <c r="S152" s="120" t="s">
        <v>1910</v>
      </c>
      <c r="T152" s="28"/>
      <c r="U152" s="126" t="s">
        <v>2012</v>
      </c>
      <c r="W152" s="162" t="str">
        <f>IF(T$151&lt;T152,"※看護職員数の"&amp;T$151&amp;"人を超過しています。","")</f>
        <v/>
      </c>
    </row>
    <row r="153" spans="18:33" ht="20.45" customHeight="1" x14ac:dyDescent="0.15">
      <c r="S153" s="120" t="s">
        <v>1911</v>
      </c>
      <c r="T153" s="28"/>
      <c r="U153" s="126" t="s">
        <v>2012</v>
      </c>
      <c r="W153" s="162" t="str">
        <f>IF(T$151&lt;T153,"※看護職員数の"&amp;T$151&amp;"人を超過しています。","")</f>
        <v/>
      </c>
    </row>
    <row r="154" spans="18:33" ht="20.45" customHeight="1" x14ac:dyDescent="0.15">
      <c r="S154" s="120" t="s">
        <v>1870</v>
      </c>
      <c r="U154" s="128" t="s">
        <v>1912</v>
      </c>
      <c r="V154" s="28"/>
      <c r="W154" s="126" t="s">
        <v>2012</v>
      </c>
      <c r="AA154" s="128" t="s">
        <v>1913</v>
      </c>
      <c r="AB154" s="28"/>
      <c r="AC154" s="126" t="s">
        <v>2012</v>
      </c>
    </row>
    <row r="155" spans="18:33" ht="20.45" customHeight="1" x14ac:dyDescent="0.15">
      <c r="S155" s="120" t="s">
        <v>1873</v>
      </c>
      <c r="T155" s="51"/>
      <c r="U155" s="133" t="s">
        <v>1915</v>
      </c>
      <c r="V155" s="51"/>
      <c r="X155" s="111" t="s">
        <v>1914</v>
      </c>
      <c r="Z155" s="51"/>
      <c r="AA155" s="133" t="s">
        <v>1915</v>
      </c>
      <c r="AB155" s="51"/>
    </row>
    <row r="156" spans="18:33" ht="20.45" customHeight="1" x14ac:dyDescent="0.15">
      <c r="S156" s="120" t="s">
        <v>1884</v>
      </c>
      <c r="T156" s="10"/>
    </row>
    <row r="157" spans="18:33" ht="20.45" customHeight="1" x14ac:dyDescent="0.15">
      <c r="S157" s="120" t="s">
        <v>1880</v>
      </c>
      <c r="T157" s="28"/>
      <c r="U157" s="126" t="s">
        <v>2012</v>
      </c>
    </row>
    <row r="158" spans="18:33" ht="20.45" customHeight="1" x14ac:dyDescent="0.15">
      <c r="S158" s="120" t="s">
        <v>1881</v>
      </c>
      <c r="T158" s="28"/>
      <c r="U158" s="126" t="s">
        <v>2012</v>
      </c>
    </row>
    <row r="159" spans="18:33" ht="20.45" customHeight="1" x14ac:dyDescent="0.15">
      <c r="S159" s="120" t="s">
        <v>1916</v>
      </c>
      <c r="T159" s="28"/>
      <c r="U159" s="126" t="s">
        <v>2012</v>
      </c>
    </row>
    <row r="161" spans="18:29" ht="18.95" customHeight="1" x14ac:dyDescent="0.15">
      <c r="S161" s="119" t="s">
        <v>1965</v>
      </c>
    </row>
    <row r="162" spans="18:29" ht="5.85" customHeight="1" x14ac:dyDescent="0.15">
      <c r="S162" s="119"/>
    </row>
    <row r="163" spans="18:29" ht="18.95" customHeight="1" x14ac:dyDescent="0.15">
      <c r="S163" s="120" t="s">
        <v>1867</v>
      </c>
      <c r="T163" s="10"/>
    </row>
    <row r="164" spans="18:29" ht="13.5" customHeight="1" x14ac:dyDescent="0.15"/>
    <row r="165" spans="18:29" ht="18.95" customHeight="1" x14ac:dyDescent="0.15">
      <c r="R165" s="173">
        <f>IF(T163=3,0,1)</f>
        <v>1</v>
      </c>
      <c r="S165" s="120" t="s">
        <v>1902</v>
      </c>
      <c r="T165" s="10"/>
    </row>
    <row r="166" spans="18:29" ht="13.5" customHeight="1" x14ac:dyDescent="0.15">
      <c r="V166" s="130" t="s">
        <v>2060</v>
      </c>
      <c r="AB166" s="130" t="s">
        <v>2060</v>
      </c>
    </row>
    <row r="167" spans="18:29" ht="18.95" customHeight="1" x14ac:dyDescent="0.15">
      <c r="S167" s="120" t="s">
        <v>1890</v>
      </c>
      <c r="U167" s="128" t="s">
        <v>1917</v>
      </c>
      <c r="V167" s="28"/>
      <c r="W167" s="126" t="s">
        <v>2012</v>
      </c>
      <c r="AA167" s="128" t="s">
        <v>1918</v>
      </c>
      <c r="AB167" s="28"/>
      <c r="AC167" s="126" t="s">
        <v>2012</v>
      </c>
    </row>
    <row r="168" spans="18:29" ht="18.95" customHeight="1" x14ac:dyDescent="0.15">
      <c r="S168" s="120" t="s">
        <v>1909</v>
      </c>
      <c r="U168" s="128" t="s">
        <v>1917</v>
      </c>
      <c r="V168" s="28"/>
      <c r="W168" s="126" t="s">
        <v>2012</v>
      </c>
      <c r="AA168" s="128" t="s">
        <v>1918</v>
      </c>
      <c r="AB168" s="28"/>
      <c r="AC168" s="126" t="s">
        <v>2012</v>
      </c>
    </row>
    <row r="176" spans="18:29" ht="18.95" customHeight="1" x14ac:dyDescent="0.15">
      <c r="S176" s="119" t="s">
        <v>1966</v>
      </c>
    </row>
    <row r="177" spans="19:29" ht="25.5" customHeight="1" x14ac:dyDescent="0.15">
      <c r="S177" s="120" t="s">
        <v>1867</v>
      </c>
      <c r="T177" s="28"/>
      <c r="U177" s="126" t="s">
        <v>2013</v>
      </c>
    </row>
    <row r="178" spans="19:29" ht="25.5" customHeight="1" x14ac:dyDescent="0.15">
      <c r="S178" s="120" t="s">
        <v>1868</v>
      </c>
      <c r="T178" s="10"/>
    </row>
    <row r="179" spans="19:29" ht="25.5" customHeight="1" x14ac:dyDescent="0.15">
      <c r="S179" s="120" t="s">
        <v>1920</v>
      </c>
      <c r="T179" s="10"/>
    </row>
    <row r="180" spans="19:29" ht="25.5" customHeight="1" x14ac:dyDescent="0.15">
      <c r="S180" s="120" t="s">
        <v>1921</v>
      </c>
      <c r="T180" s="10"/>
    </row>
    <row r="181" spans="19:29" ht="25.5" customHeight="1" x14ac:dyDescent="0.15">
      <c r="S181" s="120" t="s">
        <v>1869</v>
      </c>
      <c r="T181" s="28"/>
      <c r="U181" s="126" t="s">
        <v>2013</v>
      </c>
    </row>
    <row r="182" spans="19:29" ht="10.5" customHeight="1" x14ac:dyDescent="0.15">
      <c r="X182" s="130" t="s">
        <v>2060</v>
      </c>
    </row>
    <row r="183" spans="19:29" ht="18.95" customHeight="1" x14ac:dyDescent="0.15">
      <c r="S183" s="120" t="s">
        <v>1870</v>
      </c>
      <c r="T183" s="231" t="s">
        <v>1922</v>
      </c>
      <c r="U183" s="232"/>
      <c r="V183" s="232"/>
      <c r="W183" s="233"/>
      <c r="X183" s="28"/>
      <c r="Y183" s="126" t="s">
        <v>2088</v>
      </c>
      <c r="AB183" s="158"/>
      <c r="AC183" s="158" t="str">
        <f>IF($Z$192&lt;X183,"※下記問10(1)②の入居者総数の"&amp;$Z$192&amp;"人を超過しています。","")</f>
        <v/>
      </c>
    </row>
    <row r="184" spans="19:29" ht="18.95" customHeight="1" x14ac:dyDescent="0.15">
      <c r="S184" s="111"/>
      <c r="T184" s="234" t="s">
        <v>1923</v>
      </c>
      <c r="U184" s="234"/>
      <c r="V184" s="234"/>
      <c r="W184" s="235"/>
      <c r="X184" s="28"/>
      <c r="Y184" s="126" t="s">
        <v>2087</v>
      </c>
      <c r="AB184" s="158"/>
      <c r="AC184" s="158" t="str">
        <f>IF($Z$192&lt;X184,"※下記問10(1)②の入居者総数の"&amp;$Z$192&amp;"人を超過しています。","")</f>
        <v/>
      </c>
    </row>
    <row r="185" spans="19:29" ht="3" customHeight="1" x14ac:dyDescent="0.15"/>
    <row r="186" spans="19:29" ht="13.5" x14ac:dyDescent="0.15">
      <c r="S186" s="119" t="s">
        <v>1967</v>
      </c>
    </row>
    <row r="187" spans="19:29" ht="54" customHeight="1" x14ac:dyDescent="0.15">
      <c r="T187" s="134" t="s">
        <v>1924</v>
      </c>
      <c r="V187" s="134" t="s">
        <v>1925</v>
      </c>
    </row>
    <row r="188" spans="19:29" ht="18.95" customHeight="1" x14ac:dyDescent="0.15">
      <c r="S188" s="120" t="s">
        <v>1867</v>
      </c>
      <c r="T188" s="10"/>
      <c r="V188" s="10"/>
    </row>
    <row r="190" spans="19:29" ht="13.5" customHeight="1" x14ac:dyDescent="0.15"/>
    <row r="191" spans="19:29" ht="18.95" customHeight="1" x14ac:dyDescent="0.15">
      <c r="S191" s="119" t="s">
        <v>2086</v>
      </c>
      <c r="V191" s="159"/>
      <c r="AB191" s="158" t="str">
        <f>IF(AND(AC183="",AC184=""),"","※問8(4)を確認してください。")</f>
        <v/>
      </c>
    </row>
    <row r="192" spans="19:29" ht="18.95" customHeight="1" x14ac:dyDescent="0.15">
      <c r="S192" s="120" t="s">
        <v>1867</v>
      </c>
      <c r="U192" s="135" t="s">
        <v>1926</v>
      </c>
      <c r="V192" s="28"/>
      <c r="W192" s="113" t="s">
        <v>1908</v>
      </c>
      <c r="Y192" s="135" t="s">
        <v>1927</v>
      </c>
      <c r="Z192" s="28"/>
      <c r="AA192" s="113" t="s">
        <v>1908</v>
      </c>
      <c r="AB192" s="158" t="str">
        <f>IF(V192&lt;Z192,"※①定員数の"&amp;V192&amp;"人を超過しています。","")</f>
        <v/>
      </c>
    </row>
    <row r="193" spans="19:41" ht="6" customHeight="1" x14ac:dyDescent="0.15"/>
    <row r="194" spans="19:41" ht="18.95" customHeight="1" x14ac:dyDescent="0.15">
      <c r="V194" s="136" t="s">
        <v>1928</v>
      </c>
      <c r="X194" s="136" t="s">
        <v>1929</v>
      </c>
      <c r="Z194" s="136" t="s">
        <v>1930</v>
      </c>
      <c r="AB194" s="136" t="s">
        <v>1931</v>
      </c>
      <c r="AD194" s="136" t="s">
        <v>1932</v>
      </c>
      <c r="AF194" s="136" t="s">
        <v>1933</v>
      </c>
      <c r="AH194" s="136" t="s">
        <v>1934</v>
      </c>
      <c r="AJ194" s="151" t="s">
        <v>2064</v>
      </c>
    </row>
    <row r="195" spans="19:41" ht="18.95" customHeight="1" x14ac:dyDescent="0.15">
      <c r="S195" s="120" t="s">
        <v>1868</v>
      </c>
      <c r="T195" s="126"/>
      <c r="U195" s="137" t="s">
        <v>2060</v>
      </c>
      <c r="V195" s="28"/>
      <c r="W195" s="113" t="s">
        <v>1908</v>
      </c>
      <c r="X195" s="28"/>
      <c r="Y195" s="113" t="s">
        <v>1908</v>
      </c>
      <c r="Z195" s="28"/>
      <c r="AA195" s="113" t="s">
        <v>1908</v>
      </c>
      <c r="AB195" s="28"/>
      <c r="AC195" s="113" t="s">
        <v>1908</v>
      </c>
      <c r="AD195" s="28"/>
      <c r="AE195" s="113" t="s">
        <v>1908</v>
      </c>
      <c r="AF195" s="28"/>
      <c r="AG195" s="113" t="s">
        <v>1908</v>
      </c>
      <c r="AH195" s="28"/>
      <c r="AI195" s="113" t="s">
        <v>1908</v>
      </c>
      <c r="AJ195" s="152">
        <f>SUM(AH195,AF195,AD195,AB195,Z195,X195,V195)</f>
        <v>0</v>
      </c>
      <c r="AK195" s="111" t="s">
        <v>2065</v>
      </c>
    </row>
    <row r="196" spans="19:41" ht="13.5" x14ac:dyDescent="0.15">
      <c r="AJ196" s="160" t="str">
        <f>IF($Z$192&lt;AJ195,"※入居者総数の"&amp;$Z$192&amp;"人を超過しています。","")</f>
        <v/>
      </c>
      <c r="AL196" s="138"/>
    </row>
    <row r="197" spans="19:41" ht="27.95" customHeight="1" x14ac:dyDescent="0.15">
      <c r="V197" s="134" t="s">
        <v>1943</v>
      </c>
      <c r="X197" s="139" t="s">
        <v>1935</v>
      </c>
      <c r="Z197" s="139" t="s">
        <v>1936</v>
      </c>
      <c r="AB197" s="139" t="s">
        <v>1937</v>
      </c>
      <c r="AD197" s="139" t="s">
        <v>1938</v>
      </c>
      <c r="AF197" s="139" t="s">
        <v>1939</v>
      </c>
      <c r="AH197" s="139" t="s">
        <v>1940</v>
      </c>
      <c r="AJ197" s="139" t="s">
        <v>1941</v>
      </c>
      <c r="AL197" s="134" t="s">
        <v>1942</v>
      </c>
      <c r="AN197" s="151" t="s">
        <v>2064</v>
      </c>
    </row>
    <row r="198" spans="19:41" ht="18.95" customHeight="1" x14ac:dyDescent="0.15">
      <c r="S198" s="120" t="s">
        <v>1869</v>
      </c>
      <c r="T198" s="126"/>
      <c r="U198" s="137" t="s">
        <v>2060</v>
      </c>
      <c r="V198" s="28"/>
      <c r="W198" s="113" t="s">
        <v>1908</v>
      </c>
      <c r="X198" s="28"/>
      <c r="Y198" s="113" t="s">
        <v>1908</v>
      </c>
      <c r="Z198" s="28"/>
      <c r="AA198" s="113" t="s">
        <v>1908</v>
      </c>
      <c r="AB198" s="28"/>
      <c r="AC198" s="113" t="s">
        <v>1908</v>
      </c>
      <c r="AD198" s="28"/>
      <c r="AE198" s="113" t="s">
        <v>1908</v>
      </c>
      <c r="AF198" s="28"/>
      <c r="AG198" s="113" t="s">
        <v>1908</v>
      </c>
      <c r="AH198" s="28"/>
      <c r="AI198" s="113" t="s">
        <v>1908</v>
      </c>
      <c r="AJ198" s="28"/>
      <c r="AK198" s="113" t="s">
        <v>1908</v>
      </c>
      <c r="AL198" s="28"/>
      <c r="AM198" s="113" t="s">
        <v>1908</v>
      </c>
      <c r="AN198" s="152">
        <f>SUM(AL198,AJ198,AH198,AF198,AD198,AB198,Z198,X198,V198)</f>
        <v>0</v>
      </c>
      <c r="AO198" s="111" t="s">
        <v>2065</v>
      </c>
    </row>
    <row r="199" spans="19:41" ht="13.5" x14ac:dyDescent="0.15">
      <c r="AN199" s="160" t="str">
        <f>IF($Z$192&lt;AN198,"※入居者総数の"&amp;$Z$192&amp;"人を超過しています。","")</f>
        <v/>
      </c>
    </row>
    <row r="200" spans="19:41" ht="18.95" customHeight="1" x14ac:dyDescent="0.15">
      <c r="V200" s="140" t="s">
        <v>1944</v>
      </c>
      <c r="X200" s="140" t="s">
        <v>1945</v>
      </c>
      <c r="Z200" s="140" t="s">
        <v>1946</v>
      </c>
      <c r="AB200" s="140" t="s">
        <v>1947</v>
      </c>
      <c r="AD200" s="140" t="s">
        <v>1948</v>
      </c>
      <c r="AF200" s="140" t="s">
        <v>1949</v>
      </c>
      <c r="AH200" s="140" t="s">
        <v>1934</v>
      </c>
      <c r="AJ200" s="151" t="s">
        <v>2064</v>
      </c>
    </row>
    <row r="201" spans="19:41" ht="18.95" customHeight="1" x14ac:dyDescent="0.15">
      <c r="S201" s="120" t="s">
        <v>1870</v>
      </c>
      <c r="T201" s="126"/>
      <c r="U201" s="137" t="s">
        <v>2060</v>
      </c>
      <c r="V201" s="28"/>
      <c r="W201" s="113" t="s">
        <v>1908</v>
      </c>
      <c r="X201" s="28"/>
      <c r="Y201" s="113" t="s">
        <v>1908</v>
      </c>
      <c r="Z201" s="28"/>
      <c r="AA201" s="113" t="s">
        <v>1908</v>
      </c>
      <c r="AB201" s="28"/>
      <c r="AC201" s="113" t="s">
        <v>1908</v>
      </c>
      <c r="AD201" s="28"/>
      <c r="AE201" s="113" t="s">
        <v>1908</v>
      </c>
      <c r="AF201" s="28"/>
      <c r="AG201" s="113" t="s">
        <v>1908</v>
      </c>
      <c r="AH201" s="28"/>
      <c r="AI201" s="113" t="s">
        <v>1908</v>
      </c>
      <c r="AJ201" s="152">
        <f>SUM(AH201,AF201,AD201,AB201,Z201,X201,V201)</f>
        <v>0</v>
      </c>
      <c r="AK201" s="111" t="s">
        <v>2065</v>
      </c>
    </row>
    <row r="202" spans="19:41" ht="13.5" x14ac:dyDescent="0.15">
      <c r="AJ202" s="160" t="str">
        <f>IF($Z$192&lt;AJ201,"※入居者総数の"&amp;$Z$192&amp;"人を超過しています。","")</f>
        <v/>
      </c>
    </row>
    <row r="203" spans="19:41" ht="26.45" customHeight="1" x14ac:dyDescent="0.15">
      <c r="S203" s="120" t="s">
        <v>1873</v>
      </c>
      <c r="T203" s="141" t="s">
        <v>2063</v>
      </c>
      <c r="U203" s="113" t="s">
        <v>913</v>
      </c>
      <c r="V203" s="28"/>
      <c r="W203" s="113" t="s">
        <v>1908</v>
      </c>
      <c r="X203" s="158" t="str">
        <f t="shared" ref="X203:X208" si="1">IF($Z$192&lt;V203,"※入居者総数の"&amp;$Z$192&amp;"人を超過しています。","")</f>
        <v/>
      </c>
      <c r="AC203" s="113" t="s">
        <v>1953</v>
      </c>
      <c r="AD203" s="28"/>
      <c r="AE203" s="113" t="s">
        <v>1908</v>
      </c>
      <c r="AF203" s="158" t="str">
        <f t="shared" ref="AF203:AF211" si="2">IF($Z$192&lt;AD203,"※入居者総数の"&amp;$Z$192&amp;"人を超過しています。","")</f>
        <v/>
      </c>
    </row>
    <row r="204" spans="19:41" ht="26.45" customHeight="1" x14ac:dyDescent="0.15">
      <c r="U204" s="113" t="s">
        <v>1848</v>
      </c>
      <c r="V204" s="28"/>
      <c r="W204" s="113" t="s">
        <v>1908</v>
      </c>
      <c r="X204" s="158" t="str">
        <f t="shared" si="1"/>
        <v/>
      </c>
      <c r="AC204" s="113" t="s">
        <v>1954</v>
      </c>
      <c r="AD204" s="28"/>
      <c r="AE204" s="113" t="s">
        <v>1908</v>
      </c>
      <c r="AF204" s="158" t="str">
        <f t="shared" si="2"/>
        <v/>
      </c>
    </row>
    <row r="205" spans="19:41" ht="26.45" customHeight="1" x14ac:dyDescent="0.15">
      <c r="U205" s="113" t="s">
        <v>1850</v>
      </c>
      <c r="V205" s="28"/>
      <c r="W205" s="113" t="s">
        <v>1908</v>
      </c>
      <c r="X205" s="158" t="str">
        <f t="shared" si="1"/>
        <v/>
      </c>
      <c r="AC205" s="113" t="s">
        <v>1955</v>
      </c>
      <c r="AD205" s="28"/>
      <c r="AE205" s="113" t="s">
        <v>1908</v>
      </c>
      <c r="AF205" s="158" t="str">
        <f t="shared" si="2"/>
        <v/>
      </c>
    </row>
    <row r="206" spans="19:41" ht="26.45" customHeight="1" x14ac:dyDescent="0.15">
      <c r="U206" s="113" t="s">
        <v>1950</v>
      </c>
      <c r="V206" s="28"/>
      <c r="W206" s="113" t="s">
        <v>1908</v>
      </c>
      <c r="X206" s="158" t="str">
        <f t="shared" si="1"/>
        <v/>
      </c>
      <c r="AC206" s="113" t="s">
        <v>1956</v>
      </c>
      <c r="AD206" s="28"/>
      <c r="AE206" s="113" t="s">
        <v>1908</v>
      </c>
      <c r="AF206" s="158" t="str">
        <f t="shared" si="2"/>
        <v/>
      </c>
    </row>
    <row r="207" spans="19:41" ht="26.45" customHeight="1" x14ac:dyDescent="0.15">
      <c r="U207" s="113" t="s">
        <v>1951</v>
      </c>
      <c r="V207" s="28"/>
      <c r="W207" s="113" t="s">
        <v>1908</v>
      </c>
      <c r="X207" s="158" t="str">
        <f t="shared" si="1"/>
        <v/>
      </c>
      <c r="AC207" s="113" t="s">
        <v>1957</v>
      </c>
      <c r="AD207" s="28"/>
      <c r="AE207" s="113" t="s">
        <v>1908</v>
      </c>
      <c r="AF207" s="158" t="str">
        <f t="shared" si="2"/>
        <v/>
      </c>
    </row>
    <row r="208" spans="19:41" ht="26.45" customHeight="1" x14ac:dyDescent="0.15">
      <c r="U208" s="113" t="s">
        <v>1952</v>
      </c>
      <c r="V208" s="28"/>
      <c r="W208" s="113" t="s">
        <v>1908</v>
      </c>
      <c r="X208" s="158" t="str">
        <f t="shared" si="1"/>
        <v/>
      </c>
      <c r="AC208" s="113" t="s">
        <v>1958</v>
      </c>
      <c r="AD208" s="28"/>
      <c r="AE208" s="113" t="s">
        <v>1908</v>
      </c>
      <c r="AF208" s="158" t="str">
        <f t="shared" si="2"/>
        <v/>
      </c>
    </row>
    <row r="209" spans="19:32" ht="26.45" customHeight="1" x14ac:dyDescent="0.15">
      <c r="AC209" s="113" t="s">
        <v>1970</v>
      </c>
      <c r="AD209" s="28"/>
      <c r="AE209" s="113" t="s">
        <v>1908</v>
      </c>
      <c r="AF209" s="158" t="str">
        <f t="shared" si="2"/>
        <v/>
      </c>
    </row>
    <row r="210" spans="19:32" ht="26.45" customHeight="1" x14ac:dyDescent="0.15">
      <c r="AC210" s="113" t="s">
        <v>1971</v>
      </c>
      <c r="AD210" s="28"/>
      <c r="AE210" s="113" t="s">
        <v>1908</v>
      </c>
      <c r="AF210" s="158" t="str">
        <f t="shared" si="2"/>
        <v/>
      </c>
    </row>
    <row r="211" spans="19:32" ht="26.45" customHeight="1" x14ac:dyDescent="0.15">
      <c r="AC211" s="113" t="s">
        <v>1972</v>
      </c>
      <c r="AD211" s="28"/>
      <c r="AE211" s="113" t="s">
        <v>1908</v>
      </c>
      <c r="AF211" s="158" t="str">
        <f t="shared" si="2"/>
        <v/>
      </c>
    </row>
    <row r="212" spans="19:32" ht="12.95" customHeight="1" x14ac:dyDescent="0.15">
      <c r="T212" s="137" t="s">
        <v>2060</v>
      </c>
    </row>
    <row r="213" spans="19:32" ht="26.45" customHeight="1" x14ac:dyDescent="0.15">
      <c r="S213" s="120" t="s">
        <v>1884</v>
      </c>
      <c r="T213" s="28"/>
      <c r="U213" s="113" t="s">
        <v>1908</v>
      </c>
      <c r="V213" s="158" t="str">
        <f>IF($Z$192&lt;T213,"※入居者総数の"&amp;$Z$192&amp;"人を超過しています。","")</f>
        <v/>
      </c>
    </row>
    <row r="214" spans="19:32" ht="26.45" customHeight="1" x14ac:dyDescent="0.15">
      <c r="S214" s="120" t="s">
        <v>1879</v>
      </c>
      <c r="T214" s="28"/>
      <c r="U214" s="113" t="s">
        <v>1908</v>
      </c>
      <c r="V214" s="158" t="str">
        <f t="shared" ref="V214:V215" si="3">IF($Z$192&lt;T214,"※入居者総数の"&amp;$Z$192&amp;"人を超過しています。","")</f>
        <v/>
      </c>
    </row>
    <row r="215" spans="19:32" ht="26.45" customHeight="1" x14ac:dyDescent="0.15">
      <c r="S215" s="120" t="s">
        <v>1882</v>
      </c>
      <c r="T215" s="28"/>
      <c r="U215" s="113" t="s">
        <v>1908</v>
      </c>
      <c r="V215" s="158" t="str">
        <f t="shared" si="3"/>
        <v/>
      </c>
    </row>
    <row r="233" spans="17:33" ht="18.95" customHeight="1" x14ac:dyDescent="0.15">
      <c r="S233" s="119" t="s">
        <v>2089</v>
      </c>
    </row>
    <row r="234" spans="17:33" ht="5.85" customHeight="1" x14ac:dyDescent="0.15">
      <c r="S234" s="111"/>
    </row>
    <row r="235" spans="17:33" ht="30.95" customHeight="1" x14ac:dyDescent="0.15">
      <c r="T235" s="142" t="s">
        <v>1995</v>
      </c>
      <c r="U235" s="130" t="s">
        <v>2060</v>
      </c>
      <c r="AB235" s="142" t="s">
        <v>1996</v>
      </c>
      <c r="AC235" s="130" t="s">
        <v>2060</v>
      </c>
    </row>
    <row r="236" spans="17:33" ht="26.45" customHeight="1" x14ac:dyDescent="0.15">
      <c r="S236" s="143"/>
      <c r="T236" s="28"/>
      <c r="U236" s="126" t="s">
        <v>2012</v>
      </c>
      <c r="AB236" s="28"/>
      <c r="AC236" s="126" t="s">
        <v>2012</v>
      </c>
    </row>
    <row r="237" spans="17:33" ht="7.5" customHeight="1" x14ac:dyDescent="0.15"/>
    <row r="238" spans="17:33" ht="39.950000000000003" customHeight="1" x14ac:dyDescent="0.15">
      <c r="T238" s="144" t="s">
        <v>1973</v>
      </c>
      <c r="U238" s="130" t="s">
        <v>2060</v>
      </c>
      <c r="AB238" s="144" t="s">
        <v>1974</v>
      </c>
      <c r="AC238" s="130" t="s">
        <v>2060</v>
      </c>
    </row>
    <row r="239" spans="17:33" ht="28.5" customHeight="1" x14ac:dyDescent="0.15">
      <c r="Q239" s="173">
        <f>IF(AND(T236&gt;0,T236&lt;&gt;""),0,0)</f>
        <v>0</v>
      </c>
      <c r="R239" s="173">
        <f>IF(AND(AB236&gt;0,AB236&lt;&gt;""),0,0)</f>
        <v>0</v>
      </c>
      <c r="S239" s="111"/>
      <c r="U239" s="111"/>
      <c r="W239" s="145"/>
      <c r="X239" s="154" t="s">
        <v>2076</v>
      </c>
      <c r="AA239" s="113" t="s">
        <v>1845</v>
      </c>
      <c r="AB239" s="28"/>
      <c r="AC239" s="126" t="s">
        <v>2012</v>
      </c>
      <c r="AF239" s="154" t="s">
        <v>2076</v>
      </c>
    </row>
    <row r="240" spans="17:33" ht="28.5" customHeight="1" x14ac:dyDescent="0.15">
      <c r="S240" s="145" t="s">
        <v>1848</v>
      </c>
      <c r="T240" s="28"/>
      <c r="U240" s="126" t="s">
        <v>2012</v>
      </c>
      <c r="X240" s="153">
        <f>SUM(T240:T243,T245:T250)</f>
        <v>0</v>
      </c>
      <c r="Y240" s="113" t="s">
        <v>1908</v>
      </c>
      <c r="AA240" s="113" t="s">
        <v>1847</v>
      </c>
      <c r="AB240" s="28"/>
      <c r="AC240" s="126" t="s">
        <v>2012</v>
      </c>
      <c r="AF240" s="153">
        <f>SUM(AB239:AB243,AB245:AB250)</f>
        <v>0</v>
      </c>
      <c r="AG240" s="113" t="s">
        <v>1908</v>
      </c>
    </row>
    <row r="241" spans="17:36" ht="28.5" customHeight="1" x14ac:dyDescent="0.15">
      <c r="S241" s="145" t="s">
        <v>1850</v>
      </c>
      <c r="T241" s="28"/>
      <c r="U241" s="126" t="s">
        <v>2012</v>
      </c>
      <c r="X241" s="243" t="str">
        <f>IF(X240&lt;&gt;T236,"※(1)新規入居者の"&amp;$T236&amp;"人と一致していません。","")</f>
        <v/>
      </c>
      <c r="Y241" s="243"/>
      <c r="Z241" s="243"/>
      <c r="AA241" s="113" t="s">
        <v>1849</v>
      </c>
      <c r="AB241" s="28"/>
      <c r="AC241" s="126" t="s">
        <v>2012</v>
      </c>
      <c r="AF241" s="163" t="str">
        <f>IF(AF240&lt;&gt;AB236,"※(2)退去者の"&amp;$T236&amp;"人と一致していません。","")</f>
        <v/>
      </c>
      <c r="AG241" s="156"/>
      <c r="AH241" s="156"/>
    </row>
    <row r="242" spans="17:36" ht="28.5" customHeight="1" x14ac:dyDescent="0.15">
      <c r="S242" s="145" t="s">
        <v>1950</v>
      </c>
      <c r="T242" s="28"/>
      <c r="U242" s="126" t="s">
        <v>2012</v>
      </c>
      <c r="X242" s="243"/>
      <c r="Y242" s="243"/>
      <c r="Z242" s="243"/>
      <c r="AA242" s="113" t="s">
        <v>2068</v>
      </c>
      <c r="AB242" s="28"/>
      <c r="AC242" s="126" t="s">
        <v>2012</v>
      </c>
      <c r="AF242" s="156"/>
      <c r="AG242" s="156"/>
      <c r="AH242" s="156"/>
    </row>
    <row r="243" spans="17:36" ht="28.5" customHeight="1" x14ac:dyDescent="0.15">
      <c r="S243" s="145" t="s">
        <v>1951</v>
      </c>
      <c r="T243" s="28"/>
      <c r="U243" s="126" t="s">
        <v>2012</v>
      </c>
      <c r="AA243" s="113" t="s">
        <v>2069</v>
      </c>
      <c r="AB243" s="28"/>
      <c r="AC243" s="126" t="s">
        <v>2012</v>
      </c>
    </row>
    <row r="244" spans="17:36" ht="28.5" customHeight="1" x14ac:dyDescent="0.15">
      <c r="R244" s="173">
        <f>IF(AND(AB243&gt;0,AB243&lt;&gt;""),0,0)</f>
        <v>0</v>
      </c>
      <c r="S244" s="227"/>
      <c r="T244" s="227"/>
      <c r="U244" s="227"/>
      <c r="V244" s="227"/>
      <c r="X244" s="241" t="s">
        <v>2008</v>
      </c>
      <c r="Y244" s="241"/>
      <c r="Z244" s="241"/>
      <c r="AA244" s="242"/>
      <c r="AB244" s="28"/>
      <c r="AC244" s="126" t="s">
        <v>2012</v>
      </c>
      <c r="AF244" s="158" t="str">
        <f>IF(AB243&lt;AB244,"※(4)⑤自宅の"&amp;AB243&amp;"人を超過しています。","")</f>
        <v/>
      </c>
    </row>
    <row r="245" spans="17:36" ht="28.5" customHeight="1" x14ac:dyDescent="0.15">
      <c r="S245" s="145" t="s">
        <v>1952</v>
      </c>
      <c r="T245" s="28"/>
      <c r="U245" s="126" t="s">
        <v>2012</v>
      </c>
      <c r="AA245" s="113" t="s">
        <v>2070</v>
      </c>
      <c r="AB245" s="28"/>
      <c r="AC245" s="126" t="s">
        <v>2012</v>
      </c>
    </row>
    <row r="246" spans="17:36" ht="28.5" customHeight="1" x14ac:dyDescent="0.15">
      <c r="S246" s="145" t="s">
        <v>1953</v>
      </c>
      <c r="T246" s="28"/>
      <c r="U246" s="126" t="s">
        <v>2012</v>
      </c>
      <c r="AA246" s="113" t="s">
        <v>2071</v>
      </c>
      <c r="AB246" s="28"/>
      <c r="AC246" s="126" t="s">
        <v>2012</v>
      </c>
    </row>
    <row r="247" spans="17:36" ht="28.5" customHeight="1" x14ac:dyDescent="0.15">
      <c r="S247" s="145" t="s">
        <v>1954</v>
      </c>
      <c r="T247" s="28"/>
      <c r="U247" s="126" t="s">
        <v>2012</v>
      </c>
      <c r="AA247" s="113" t="s">
        <v>2072</v>
      </c>
      <c r="AB247" s="28"/>
      <c r="AC247" s="126" t="s">
        <v>2012</v>
      </c>
    </row>
    <row r="248" spans="17:36" ht="28.5" customHeight="1" x14ac:dyDescent="0.15">
      <c r="S248" s="145" t="s">
        <v>1955</v>
      </c>
      <c r="T248" s="28"/>
      <c r="U248" s="126" t="s">
        <v>2012</v>
      </c>
      <c r="AA248" s="113" t="s">
        <v>2073</v>
      </c>
      <c r="AB248" s="28"/>
      <c r="AC248" s="126" t="s">
        <v>2012</v>
      </c>
    </row>
    <row r="249" spans="17:36" ht="28.5" customHeight="1" x14ac:dyDescent="0.15">
      <c r="S249" s="145" t="s">
        <v>1956</v>
      </c>
      <c r="T249" s="28"/>
      <c r="U249" s="126" t="s">
        <v>2012</v>
      </c>
      <c r="AA249" s="113" t="s">
        <v>2074</v>
      </c>
      <c r="AB249" s="28"/>
      <c r="AC249" s="126" t="s">
        <v>2012</v>
      </c>
    </row>
    <row r="250" spans="17:36" ht="28.5" customHeight="1" x14ac:dyDescent="0.15">
      <c r="S250" s="145" t="s">
        <v>1957</v>
      </c>
      <c r="T250" s="28"/>
      <c r="U250" s="126" t="s">
        <v>2012</v>
      </c>
      <c r="AA250" s="113" t="s">
        <v>2075</v>
      </c>
      <c r="AB250" s="28"/>
      <c r="AC250" s="126" t="s">
        <v>2012</v>
      </c>
    </row>
    <row r="253" spans="17:36" ht="18.95" customHeight="1" x14ac:dyDescent="0.15">
      <c r="S253" s="119" t="s">
        <v>2090</v>
      </c>
    </row>
    <row r="254" spans="17:36" ht="3.95" customHeight="1" x14ac:dyDescent="0.15"/>
    <row r="255" spans="17:36" ht="52.5" customHeight="1" x14ac:dyDescent="0.15">
      <c r="S255" s="146"/>
      <c r="T255" s="144" t="s">
        <v>1975</v>
      </c>
      <c r="U255" s="130" t="s">
        <v>2060</v>
      </c>
      <c r="W255" s="126"/>
      <c r="X255" s="144" t="s">
        <v>1976</v>
      </c>
      <c r="Y255" s="130" t="s">
        <v>2060</v>
      </c>
      <c r="AF255" s="144" t="s">
        <v>1977</v>
      </c>
      <c r="AG255" s="130" t="s">
        <v>2060</v>
      </c>
    </row>
    <row r="256" spans="17:36" ht="26.45" customHeight="1" x14ac:dyDescent="0.15">
      <c r="Q256" s="173">
        <f>IF(AND(AB239&gt;0,AB239&lt;&gt;""),0,0)</f>
        <v>0</v>
      </c>
      <c r="R256" s="173">
        <f>IF(AND(T256&gt;0,T256&lt;&gt;""),0,0)</f>
        <v>0</v>
      </c>
      <c r="S256" s="145" t="s">
        <v>913</v>
      </c>
      <c r="T256" s="28"/>
      <c r="U256" s="126" t="s">
        <v>2012</v>
      </c>
      <c r="X256" s="28"/>
      <c r="Y256" s="126" t="s">
        <v>2012</v>
      </c>
      <c r="AA256" s="164" t="str">
        <f>IF(T256&lt;X256,"※(1)①居室等の"&amp;T256&amp;"人を超過しています。","")</f>
        <v/>
      </c>
      <c r="AB256" s="113"/>
      <c r="AF256" s="28"/>
      <c r="AG256" s="126" t="s">
        <v>2012</v>
      </c>
      <c r="AI256" s="164" t="str">
        <f>IF(X256&lt;AF256,"※(2)①居室等の"&amp;X256&amp;"人を超過しています。","")</f>
        <v/>
      </c>
      <c r="AJ256" s="165"/>
    </row>
    <row r="257" spans="18:36" ht="26.45" customHeight="1" x14ac:dyDescent="0.15">
      <c r="R257" s="173">
        <f>IF(AND(T257&gt;0,T257&lt;&gt;""),0,0)</f>
        <v>0</v>
      </c>
      <c r="S257" s="145" t="s">
        <v>1848</v>
      </c>
      <c r="T257" s="28"/>
      <c r="U257" s="126" t="s">
        <v>2012</v>
      </c>
      <c r="X257" s="28"/>
      <c r="Y257" s="126" t="s">
        <v>2012</v>
      </c>
      <c r="AA257" s="164" t="str">
        <f>IF(T257&lt;X257,"※(1)②病院・診療所の"&amp;T257&amp;"人を超過しています。","")</f>
        <v/>
      </c>
      <c r="AF257" s="28"/>
      <c r="AG257" s="126" t="s">
        <v>2012</v>
      </c>
      <c r="AI257" s="164" t="str">
        <f>IF(X257&lt;AF257,"※(2)②病院・診療所の"&amp;X257&amp;"人を超過しています。","")</f>
        <v/>
      </c>
      <c r="AJ257" s="165"/>
    </row>
    <row r="258" spans="18:36" ht="26.45" customHeight="1" x14ac:dyDescent="0.15">
      <c r="R258" s="173">
        <f>IF(AND(T258&gt;0,T258&lt;&gt;""),0,0)</f>
        <v>0</v>
      </c>
      <c r="S258" s="145" t="s">
        <v>1850</v>
      </c>
      <c r="T258" s="28"/>
      <c r="U258" s="126" t="s">
        <v>2012</v>
      </c>
      <c r="X258" s="28"/>
      <c r="Y258" s="126" t="s">
        <v>2012</v>
      </c>
      <c r="AA258" s="164" t="str">
        <f>IF(T258&lt;X258,"※(1)③その他の"&amp;T258&amp;"人を超過しています。","")</f>
        <v/>
      </c>
      <c r="AF258" s="28"/>
      <c r="AG258" s="126" t="s">
        <v>2012</v>
      </c>
      <c r="AI258" s="164" t="str">
        <f>IF(X258&lt;AF258,"※(2)③その他の"&amp;X258&amp;"人を超過しています。","")</f>
        <v/>
      </c>
      <c r="AJ258" s="165"/>
    </row>
    <row r="259" spans="18:36" ht="26.45" customHeight="1" x14ac:dyDescent="0.15">
      <c r="S259" s="155" t="s">
        <v>2076</v>
      </c>
      <c r="T259" s="153">
        <f>SUM(T256:T258)</f>
        <v>0</v>
      </c>
      <c r="U259" s="113" t="s">
        <v>1908</v>
      </c>
      <c r="V259" s="158" t="str">
        <f>IF(AB239&lt;&gt;T259,"※問11(4)①死亡による契約終了の"&amp;AB239&amp;"人と一致していません。","")</f>
        <v/>
      </c>
    </row>
    <row r="287" spans="19:21" ht="18.95" customHeight="1" x14ac:dyDescent="0.15">
      <c r="S287" s="119" t="s">
        <v>1978</v>
      </c>
    </row>
    <row r="288" spans="19:21" ht="18.95" customHeight="1" x14ac:dyDescent="0.15">
      <c r="T288" s="127" t="s">
        <v>1968</v>
      </c>
      <c r="U288" s="111"/>
    </row>
    <row r="289" spans="18:32" ht="9.9499999999999993" customHeight="1" x14ac:dyDescent="0.15">
      <c r="T289" s="124">
        <v>1</v>
      </c>
      <c r="V289" s="124">
        <v>2</v>
      </c>
      <c r="X289" s="124">
        <v>3</v>
      </c>
      <c r="Z289" s="124">
        <v>4</v>
      </c>
      <c r="AB289" s="124">
        <v>5</v>
      </c>
      <c r="AC289" s="111"/>
      <c r="AD289" s="124">
        <v>6</v>
      </c>
    </row>
    <row r="290" spans="18:32" ht="18.95" customHeight="1" x14ac:dyDescent="0.15">
      <c r="R290" s="173">
        <f>R145</f>
        <v>0</v>
      </c>
      <c r="S290" s="120" t="s">
        <v>1867</v>
      </c>
      <c r="T290" s="50"/>
      <c r="U290" s="125"/>
      <c r="V290" s="50"/>
      <c r="W290" s="125"/>
      <c r="X290" s="50"/>
      <c r="Y290" s="125"/>
      <c r="Z290" s="50"/>
      <c r="AA290" s="125"/>
      <c r="AB290" s="50"/>
      <c r="AC290" s="125"/>
      <c r="AD290" s="50"/>
    </row>
    <row r="291" spans="18:32" ht="5.85" customHeight="1" x14ac:dyDescent="0.15"/>
    <row r="292" spans="18:32" ht="18.95" customHeight="1" x14ac:dyDescent="0.15">
      <c r="S292" s="111"/>
      <c r="T292" s="127" t="s">
        <v>1968</v>
      </c>
    </row>
    <row r="293" spans="18:32" ht="9.9499999999999993" customHeight="1" x14ac:dyDescent="0.15">
      <c r="S293" s="111"/>
      <c r="T293" s="124">
        <v>1</v>
      </c>
      <c r="V293" s="124">
        <v>2</v>
      </c>
      <c r="X293" s="124">
        <v>3</v>
      </c>
    </row>
    <row r="294" spans="18:32" ht="18.95" customHeight="1" x14ac:dyDescent="0.15">
      <c r="S294" s="120" t="s">
        <v>1868</v>
      </c>
      <c r="T294" s="50"/>
      <c r="U294" s="125"/>
      <c r="V294" s="50"/>
      <c r="W294" s="125"/>
      <c r="X294" s="50"/>
    </row>
    <row r="295" spans="18:32" ht="12.95" customHeight="1" x14ac:dyDescent="0.15">
      <c r="T295" s="130" t="s">
        <v>2060</v>
      </c>
    </row>
    <row r="296" spans="18:32" ht="26.45" customHeight="1" x14ac:dyDescent="0.15">
      <c r="S296" s="120" t="s">
        <v>1869</v>
      </c>
      <c r="T296" s="28"/>
      <c r="U296" s="126" t="s">
        <v>2015</v>
      </c>
      <c r="W296" s="162" t="str">
        <f>IF($Z$192&lt;T296,"※入居者総数の"&amp;$Z$192&amp;"人を超過しています。","")</f>
        <v/>
      </c>
      <c r="AC296" s="135" t="s">
        <v>2066</v>
      </c>
      <c r="AD296" s="237" t="s">
        <v>2067</v>
      </c>
      <c r="AE296" s="135"/>
    </row>
    <row r="297" spans="18:32" ht="26.45" customHeight="1" x14ac:dyDescent="0.15">
      <c r="S297" s="120" t="s">
        <v>1870</v>
      </c>
      <c r="T297" s="28"/>
      <c r="U297" s="126" t="s">
        <v>2015</v>
      </c>
      <c r="W297" s="162" t="str">
        <f>IF($Z$192&lt;T297,"※入居者総数の"&amp;$Z$192&amp;"人を超過しています。","")</f>
        <v/>
      </c>
      <c r="AD297" s="238"/>
    </row>
    <row r="298" spans="18:32" ht="26.45" customHeight="1" x14ac:dyDescent="0.15">
      <c r="S298" s="120" t="s">
        <v>1873</v>
      </c>
      <c r="T298" s="28"/>
      <c r="U298" s="126" t="s">
        <v>2015</v>
      </c>
      <c r="W298" s="162" t="str">
        <f>IF($Z$192&lt;T298,"※入居者総数の"&amp;$Z$192&amp;"人を超過しています。","")</f>
        <v/>
      </c>
      <c r="AD298" s="152" t="str">
        <f>IF(Z192="","",Z192)</f>
        <v/>
      </c>
      <c r="AE298" s="113" t="s">
        <v>1908</v>
      </c>
      <c r="AF298" s="177" t="str">
        <f>IF(R290=0,HYPERLINK("#z192","→問10(1)②入居者総数を修正"),HYPERLINK("",""))</f>
        <v>→問10(1)②入居者総数を修正</v>
      </c>
    </row>
    <row r="301" spans="18:32" ht="18.95" customHeight="1" x14ac:dyDescent="0.15">
      <c r="S301" s="119" t="s">
        <v>1979</v>
      </c>
    </row>
    <row r="302" spans="18:32" ht="6" customHeight="1" x14ac:dyDescent="0.15"/>
    <row r="303" spans="18:32" ht="18.95" customHeight="1" x14ac:dyDescent="0.15">
      <c r="S303" s="111"/>
      <c r="T303" s="127" t="s">
        <v>1968</v>
      </c>
    </row>
    <row r="304" spans="18:32" ht="9.9499999999999993" customHeight="1" x14ac:dyDescent="0.15">
      <c r="S304" s="111"/>
      <c r="T304" s="124">
        <v>1</v>
      </c>
      <c r="V304" s="124">
        <v>2</v>
      </c>
      <c r="X304" s="124">
        <v>3</v>
      </c>
      <c r="Z304" s="124">
        <v>4</v>
      </c>
      <c r="AB304" s="124">
        <v>5</v>
      </c>
      <c r="AC304" s="111"/>
      <c r="AD304" s="113"/>
    </row>
    <row r="305" spans="18:39" ht="18.95" customHeight="1" x14ac:dyDescent="0.15">
      <c r="R305" s="173">
        <f>R122</f>
        <v>1</v>
      </c>
      <c r="S305" s="120" t="s">
        <v>1867</v>
      </c>
      <c r="T305" s="50"/>
      <c r="U305" s="125"/>
      <c r="V305" s="50"/>
      <c r="W305" s="125"/>
      <c r="X305" s="50"/>
      <c r="Y305" s="125"/>
      <c r="Z305" s="50"/>
      <c r="AA305" s="125"/>
      <c r="AB305" s="50"/>
      <c r="AC305" s="166" t="str">
        <f>IF(AND(COUNTA(T305:Z305)&gt;0,AB305&lt;&gt;""),"※選択肢5は1～4と同時には選べません。","")</f>
        <v/>
      </c>
      <c r="AD305" s="122"/>
    </row>
    <row r="306" spans="18:39" ht="6" customHeight="1" x14ac:dyDescent="0.15"/>
    <row r="307" spans="18:39" ht="18.95" customHeight="1" x14ac:dyDescent="0.15">
      <c r="R307" s="173">
        <f>IF(Z305="",1,0)</f>
        <v>1</v>
      </c>
      <c r="AA307" s="128" t="s">
        <v>1833</v>
      </c>
      <c r="AB307" s="193"/>
      <c r="AC307" s="194"/>
      <c r="AD307" s="194"/>
      <c r="AE307" s="194"/>
      <c r="AF307" s="194"/>
      <c r="AG307" s="195"/>
    </row>
    <row r="309" spans="18:39" ht="18.95" customHeight="1" x14ac:dyDescent="0.15">
      <c r="S309" s="111"/>
      <c r="T309" s="127" t="s">
        <v>1968</v>
      </c>
    </row>
    <row r="310" spans="18:39" ht="9.9499999999999993" customHeight="1" x14ac:dyDescent="0.15">
      <c r="S310" s="111"/>
      <c r="T310" s="124">
        <v>1</v>
      </c>
      <c r="V310" s="124">
        <v>2</v>
      </c>
      <c r="X310" s="124">
        <v>3</v>
      </c>
      <c r="Z310" s="124">
        <v>4</v>
      </c>
      <c r="AB310" s="124">
        <v>5</v>
      </c>
    </row>
    <row r="311" spans="18:39" ht="18.95" customHeight="1" x14ac:dyDescent="0.15">
      <c r="S311" s="120" t="s">
        <v>1868</v>
      </c>
      <c r="T311" s="50"/>
      <c r="U311" s="125"/>
      <c r="V311" s="50"/>
      <c r="W311" s="125"/>
      <c r="X311" s="50"/>
      <c r="Y311" s="125"/>
      <c r="Z311" s="50"/>
      <c r="AA311" s="125"/>
      <c r="AB311" s="50"/>
    </row>
    <row r="315" spans="18:39" ht="18.95" customHeight="1" x14ac:dyDescent="0.15">
      <c r="T315" s="127" t="s">
        <v>1968</v>
      </c>
    </row>
    <row r="316" spans="18:39" ht="9.9499999999999993" customHeight="1" x14ac:dyDescent="0.15">
      <c r="T316" s="124">
        <v>1</v>
      </c>
      <c r="V316" s="124">
        <v>2</v>
      </c>
      <c r="X316" s="124">
        <v>3</v>
      </c>
      <c r="Z316" s="124">
        <v>4</v>
      </c>
      <c r="AB316" s="124">
        <v>5</v>
      </c>
      <c r="AC316" s="111"/>
      <c r="AD316" s="124">
        <v>6</v>
      </c>
      <c r="AE316" s="111"/>
      <c r="AF316" s="124">
        <v>7</v>
      </c>
    </row>
    <row r="317" spans="18:39" ht="18.95" customHeight="1" x14ac:dyDescent="0.15">
      <c r="S317" s="120" t="s">
        <v>1869</v>
      </c>
      <c r="T317" s="50"/>
      <c r="U317" s="125"/>
      <c r="V317" s="50"/>
      <c r="W317" s="125"/>
      <c r="X317" s="50"/>
      <c r="Y317" s="125"/>
      <c r="Z317" s="50"/>
      <c r="AA317" s="125"/>
      <c r="AB317" s="50"/>
      <c r="AC317" s="125"/>
      <c r="AD317" s="50"/>
      <c r="AE317" s="125"/>
      <c r="AF317" s="50"/>
    </row>
    <row r="318" spans="18:39" ht="18.95" customHeight="1" x14ac:dyDescent="0.15">
      <c r="R318" s="173">
        <f>IF(AF317="",1,0)</f>
        <v>1</v>
      </c>
      <c r="AE318" s="111"/>
      <c r="AF318" s="113"/>
      <c r="AG318" s="128" t="s">
        <v>1833</v>
      </c>
      <c r="AH318" s="193"/>
      <c r="AI318" s="194"/>
      <c r="AJ318" s="194"/>
      <c r="AK318" s="194"/>
      <c r="AL318" s="194"/>
      <c r="AM318" s="195"/>
    </row>
    <row r="321" spans="18:31" ht="18.95" customHeight="1" x14ac:dyDescent="0.15">
      <c r="S321" s="111"/>
      <c r="U321" s="111"/>
      <c r="W321" s="111"/>
      <c r="Y321" s="111"/>
      <c r="AA321" s="111"/>
      <c r="AC321" s="111"/>
      <c r="AE321" s="111"/>
    </row>
    <row r="322" spans="18:31" ht="18.95" customHeight="1" x14ac:dyDescent="0.15">
      <c r="S322" s="111"/>
      <c r="T322" s="127" t="s">
        <v>1968</v>
      </c>
      <c r="U322" s="111"/>
      <c r="W322" s="111"/>
      <c r="Y322" s="111"/>
      <c r="AA322" s="111"/>
      <c r="AC322" s="111"/>
      <c r="AE322" s="111"/>
    </row>
    <row r="323" spans="18:31" ht="9.9499999999999993" customHeight="1" x14ac:dyDescent="0.15">
      <c r="S323" s="111"/>
      <c r="T323" s="124">
        <v>1</v>
      </c>
      <c r="V323" s="124">
        <v>2</v>
      </c>
      <c r="X323" s="124">
        <v>3</v>
      </c>
      <c r="Z323" s="124">
        <v>4</v>
      </c>
    </row>
    <row r="324" spans="18:31" ht="18.95" customHeight="1" x14ac:dyDescent="0.15">
      <c r="R324" s="173">
        <f>IF(X317="",1,0)</f>
        <v>1</v>
      </c>
      <c r="S324" s="120" t="s">
        <v>1999</v>
      </c>
      <c r="T324" s="50"/>
      <c r="U324" s="125"/>
      <c r="V324" s="50"/>
      <c r="W324" s="125"/>
      <c r="X324" s="50"/>
      <c r="Y324" s="125"/>
      <c r="Z324" s="50"/>
    </row>
    <row r="325" spans="18:31" ht="18.95" customHeight="1" x14ac:dyDescent="0.15">
      <c r="R325" s="173">
        <f>IF(Z324="",1,0)</f>
        <v>1</v>
      </c>
      <c r="V325" s="165"/>
      <c r="X325" s="160"/>
      <c r="AC325" s="128" t="s">
        <v>1980</v>
      </c>
      <c r="AD325" s="28"/>
      <c r="AE325" s="126" t="s">
        <v>2014</v>
      </c>
    </row>
    <row r="326" spans="18:31" ht="21" customHeight="1" x14ac:dyDescent="0.15">
      <c r="T326" s="127" t="s">
        <v>1968</v>
      </c>
      <c r="AA326" s="111"/>
      <c r="AC326" s="111"/>
      <c r="AE326" s="111"/>
    </row>
    <row r="327" spans="18:31" ht="9.9499999999999993" customHeight="1" x14ac:dyDescent="0.15">
      <c r="T327" s="124">
        <v>1</v>
      </c>
      <c r="V327" s="124">
        <v>2</v>
      </c>
      <c r="X327" s="124">
        <v>3</v>
      </c>
      <c r="Z327" s="124">
        <v>4</v>
      </c>
    </row>
    <row r="328" spans="18:31" ht="18.95" customHeight="1" x14ac:dyDescent="0.15">
      <c r="S328" s="120" t="s">
        <v>1870</v>
      </c>
      <c r="T328" s="50"/>
      <c r="U328" s="125"/>
      <c r="V328" s="50"/>
      <c r="W328" s="125"/>
      <c r="X328" s="50"/>
      <c r="Y328" s="125"/>
      <c r="Z328" s="50"/>
    </row>
    <row r="331" spans="18:31" ht="18.95" customHeight="1" x14ac:dyDescent="0.15">
      <c r="T331" s="127" t="s">
        <v>1968</v>
      </c>
    </row>
    <row r="332" spans="18:31" ht="9.9499999999999993" customHeight="1" x14ac:dyDescent="0.15">
      <c r="T332" s="124">
        <v>1</v>
      </c>
      <c r="V332" s="124">
        <v>2</v>
      </c>
      <c r="X332" s="124">
        <v>3</v>
      </c>
      <c r="Z332" s="124">
        <v>4</v>
      </c>
      <c r="AB332" s="124">
        <v>5</v>
      </c>
      <c r="AC332" s="111"/>
      <c r="AD332" s="124">
        <v>6</v>
      </c>
    </row>
    <row r="333" spans="18:31" ht="18.95" customHeight="1" x14ac:dyDescent="0.15">
      <c r="S333" s="120" t="s">
        <v>1873</v>
      </c>
      <c r="T333" s="50"/>
      <c r="U333" s="125"/>
      <c r="V333" s="50"/>
      <c r="W333" s="125"/>
      <c r="X333" s="50"/>
      <c r="Y333" s="125"/>
      <c r="Z333" s="50"/>
      <c r="AA333" s="125"/>
      <c r="AB333" s="50"/>
      <c r="AC333" s="125"/>
      <c r="AD333" s="50"/>
    </row>
    <row r="334" spans="18:31" ht="18.95" customHeight="1" x14ac:dyDescent="0.15">
      <c r="T334" s="158" t="str">
        <f>IF(AND(COUNTA(V333:AD333)&gt;0,T333&lt;&gt;""),"※選択肢1は2～6と同時には選べません。","")</f>
        <v/>
      </c>
    </row>
    <row r="350" spans="19:39" ht="6" customHeight="1" x14ac:dyDescent="0.15"/>
    <row r="351" spans="19:39" ht="18.95" customHeight="1" x14ac:dyDescent="0.15">
      <c r="S351" s="119" t="s">
        <v>2081</v>
      </c>
      <c r="AC351" s="135" t="s">
        <v>2066</v>
      </c>
      <c r="AD351" s="237" t="s">
        <v>2079</v>
      </c>
      <c r="AE351" s="135"/>
      <c r="AH351" s="237" t="s">
        <v>2067</v>
      </c>
      <c r="AI351" s="135"/>
      <c r="AL351" s="237" t="s">
        <v>2082</v>
      </c>
      <c r="AM351" s="135"/>
    </row>
    <row r="352" spans="19:39" ht="18" customHeight="1" x14ac:dyDescent="0.15">
      <c r="T352" s="130" t="s">
        <v>2060</v>
      </c>
      <c r="AD352" s="238"/>
      <c r="AH352" s="238"/>
      <c r="AL352" s="238"/>
    </row>
    <row r="353" spans="18:39" ht="24.95" customHeight="1" x14ac:dyDescent="0.15">
      <c r="S353" s="120" t="s">
        <v>1867</v>
      </c>
      <c r="T353" s="28"/>
      <c r="U353" s="126" t="s">
        <v>2015</v>
      </c>
      <c r="W353" s="162" t="str">
        <f>IF(AD353&lt;T353,"※要介護者数の"&amp;AD353&amp;"人を超過しています。","")</f>
        <v/>
      </c>
      <c r="AD353" s="152">
        <f>AH353-AL353</f>
        <v>0</v>
      </c>
      <c r="AE353" s="113" t="s">
        <v>1908</v>
      </c>
      <c r="AF353" s="113" t="s">
        <v>2080</v>
      </c>
      <c r="AH353" s="152">
        <f>Z192</f>
        <v>0</v>
      </c>
      <c r="AI353" s="113" t="s">
        <v>1908</v>
      </c>
      <c r="AJ353" s="113" t="s">
        <v>2078</v>
      </c>
      <c r="AL353" s="152">
        <f>V198</f>
        <v>0</v>
      </c>
      <c r="AM353" s="113" t="s">
        <v>1908</v>
      </c>
    </row>
    <row r="354" spans="18:39" ht="24.95" customHeight="1" x14ac:dyDescent="0.15">
      <c r="S354" s="120" t="s">
        <v>1868</v>
      </c>
      <c r="T354" s="28"/>
      <c r="U354" s="126" t="s">
        <v>2016</v>
      </c>
      <c r="AH354" s="168" t="str">
        <f>IF(R305=0,HYPERLINK("#z192","→問10(1)②入居者総数を修正"),HYPERLINK("",""))</f>
        <v/>
      </c>
      <c r="AL354" s="167" t="str">
        <f>IF(R305=0,HYPERLINK("#V198","→問10(3)①自立・設定なしを修正する"),HYPERLINK("",""))</f>
        <v/>
      </c>
    </row>
    <row r="355" spans="18:39" ht="24.95" customHeight="1" x14ac:dyDescent="0.15">
      <c r="S355" s="120" t="s">
        <v>1869</v>
      </c>
      <c r="T355" s="28"/>
      <c r="U355" s="126" t="s">
        <v>2015</v>
      </c>
    </row>
    <row r="356" spans="18:39" ht="24.95" customHeight="1" x14ac:dyDescent="0.15">
      <c r="S356" s="120" t="s">
        <v>1870</v>
      </c>
      <c r="T356" s="28"/>
      <c r="U356" s="126" t="s">
        <v>2015</v>
      </c>
      <c r="X356" s="236" t="s">
        <v>2077</v>
      </c>
      <c r="Y356" s="236"/>
      <c r="Z356" s="236"/>
      <c r="AA356" s="236"/>
      <c r="AB356" s="153">
        <f>SUM(T355:T356)</f>
        <v>0</v>
      </c>
      <c r="AC356" s="162" t="str">
        <f>IF(T353&lt;AB356,"※(1)介護保険サービスを利用している入居者数の"&amp;T353&amp;"人を超過しています。","")</f>
        <v/>
      </c>
    </row>
    <row r="357" spans="18:39" ht="24.95" customHeight="1" x14ac:dyDescent="0.15">
      <c r="S357" s="120" t="s">
        <v>1873</v>
      </c>
      <c r="U357" s="113" t="s">
        <v>913</v>
      </c>
      <c r="V357" s="28"/>
      <c r="W357" s="126" t="s">
        <v>2015</v>
      </c>
      <c r="Z357" s="239" t="s">
        <v>2092</v>
      </c>
      <c r="AA357" s="240"/>
      <c r="AB357" s="153">
        <f>T236</f>
        <v>0</v>
      </c>
      <c r="AD357" s="162" t="str">
        <f>IF(AB357&lt;V357,"※問11(1)新規入居者数の"&amp;AB357&amp;"人を超過しています。","")</f>
        <v/>
      </c>
      <c r="AJ357" s="167" t="str">
        <f>IF(R305=0,HYPERLINK("#T236","→問11(1)新規入居者数を修正する"),HYPERLINK("",""))</f>
        <v/>
      </c>
    </row>
    <row r="358" spans="18:39" ht="24.95" customHeight="1" x14ac:dyDescent="0.15">
      <c r="U358" s="113" t="s">
        <v>1848</v>
      </c>
      <c r="V358" s="28"/>
      <c r="W358" s="126" t="s">
        <v>2015</v>
      </c>
      <c r="Z358" s="162" t="str">
        <f>IF(V357&lt;V358,"※(5)①併設・隣接もしくは近隣にある関連法人の居宅介護支援事業所以外のケアマネジャーが担当した人数の"&amp;V357&amp;"人を超過しています。","")</f>
        <v/>
      </c>
    </row>
    <row r="359" spans="18:39" ht="13.5" customHeight="1" x14ac:dyDescent="0.15"/>
    <row r="360" spans="18:39" ht="13.5" customHeight="1" x14ac:dyDescent="0.15"/>
    <row r="361" spans="18:39" ht="26.45" customHeight="1" x14ac:dyDescent="0.15">
      <c r="U361" s="113" t="s">
        <v>1850</v>
      </c>
      <c r="V361" s="10"/>
    </row>
    <row r="362" spans="18:39" ht="13.5" customHeight="1" x14ac:dyDescent="0.15"/>
    <row r="363" spans="18:39" ht="26.45" customHeight="1" x14ac:dyDescent="0.15">
      <c r="U363" s="113" t="s">
        <v>1950</v>
      </c>
      <c r="V363" s="10"/>
    </row>
    <row r="364" spans="18:39" ht="22.5" customHeight="1" x14ac:dyDescent="0.15">
      <c r="R364" s="173">
        <f>IF(V363=5,0,1)</f>
        <v>1</v>
      </c>
      <c r="W364" s="128" t="s">
        <v>1833</v>
      </c>
      <c r="X364" s="193"/>
      <c r="Y364" s="194"/>
      <c r="Z364" s="194"/>
      <c r="AA364" s="194"/>
      <c r="AB364" s="194"/>
      <c r="AC364" s="195"/>
      <c r="AE364" s="111"/>
    </row>
    <row r="365" spans="18:39" ht="13.5" x14ac:dyDescent="0.15">
      <c r="T365" s="130" t="s">
        <v>2060</v>
      </c>
    </row>
    <row r="366" spans="18:39" ht="26.45" customHeight="1" x14ac:dyDescent="0.15">
      <c r="S366" s="120" t="s">
        <v>1884</v>
      </c>
      <c r="T366" s="28"/>
      <c r="U366" s="126" t="s">
        <v>2015</v>
      </c>
      <c r="W366" s="162" t="str">
        <f>IF(AD$353&lt;T366,"※要介護者数の"&amp;AD$353&amp;"人を超過しています。","")</f>
        <v/>
      </c>
    </row>
    <row r="367" spans="18:39" ht="5.85" customHeight="1" x14ac:dyDescent="0.15"/>
    <row r="368" spans="18:39" ht="18.95" customHeight="1" x14ac:dyDescent="0.15">
      <c r="T368" s="127" t="s">
        <v>1968</v>
      </c>
    </row>
    <row r="369" spans="19:39" ht="9.9499999999999993" customHeight="1" x14ac:dyDescent="0.15">
      <c r="T369" s="124">
        <v>1</v>
      </c>
      <c r="V369" s="124">
        <v>2</v>
      </c>
      <c r="X369" s="124">
        <v>3</v>
      </c>
      <c r="Z369" s="124">
        <v>4</v>
      </c>
      <c r="AB369" s="124">
        <v>5</v>
      </c>
    </row>
    <row r="370" spans="19:39" ht="18.95" customHeight="1" x14ac:dyDescent="0.15">
      <c r="S370" s="120" t="s">
        <v>2000</v>
      </c>
      <c r="T370" s="50"/>
      <c r="U370" s="125"/>
      <c r="V370" s="50"/>
      <c r="W370" s="125"/>
      <c r="X370" s="50"/>
      <c r="Y370" s="125"/>
      <c r="Z370" s="50"/>
      <c r="AA370" s="125"/>
      <c r="AB370" s="50"/>
    </row>
    <row r="371" spans="19:39" ht="6" customHeight="1" x14ac:dyDescent="0.15"/>
    <row r="372" spans="19:39" ht="18.95" customHeight="1" x14ac:dyDescent="0.15">
      <c r="T372" s="127" t="s">
        <v>1968</v>
      </c>
    </row>
    <row r="373" spans="19:39" ht="9.9499999999999993" customHeight="1" x14ac:dyDescent="0.15">
      <c r="T373" s="124">
        <v>1</v>
      </c>
      <c r="V373" s="124">
        <v>2</v>
      </c>
      <c r="X373" s="124">
        <v>3</v>
      </c>
      <c r="Z373" s="124">
        <v>4</v>
      </c>
    </row>
    <row r="374" spans="19:39" ht="18.95" customHeight="1" x14ac:dyDescent="0.15">
      <c r="S374" s="120" t="s">
        <v>1879</v>
      </c>
      <c r="T374" s="50"/>
      <c r="U374" s="125"/>
      <c r="V374" s="50"/>
      <c r="W374" s="125"/>
      <c r="X374" s="50"/>
      <c r="Y374" s="125"/>
      <c r="Z374" s="50"/>
    </row>
    <row r="375" spans="19:39" ht="11.45" customHeight="1" x14ac:dyDescent="0.15"/>
    <row r="376" spans="19:39" ht="90.95" customHeight="1" x14ac:dyDescent="0.15">
      <c r="S376" s="143"/>
      <c r="T376" s="134" t="s">
        <v>1982</v>
      </c>
      <c r="U376" s="130" t="s">
        <v>2060</v>
      </c>
      <c r="W376" s="111"/>
      <c r="AA376" s="111"/>
      <c r="AB376" s="134" t="s">
        <v>1983</v>
      </c>
      <c r="AC376" s="130" t="s">
        <v>2060</v>
      </c>
      <c r="AJ376" s="134" t="s">
        <v>1984</v>
      </c>
      <c r="AK376" s="130" t="s">
        <v>2060</v>
      </c>
    </row>
    <row r="377" spans="19:39" ht="20.45" customHeight="1" x14ac:dyDescent="0.15">
      <c r="S377" s="120" t="s">
        <v>1981</v>
      </c>
      <c r="T377" s="28"/>
      <c r="U377" s="126" t="s">
        <v>2015</v>
      </c>
      <c r="W377" s="169" t="str">
        <f>IF(AD$353&lt;T377,"※要介護者数の"&amp;AD$353&amp;"人を超過しています。","")</f>
        <v/>
      </c>
      <c r="AA377" s="111"/>
      <c r="AB377" s="28"/>
      <c r="AC377" s="126" t="s">
        <v>2015</v>
      </c>
      <c r="AE377" s="164" t="str">
        <f>IF(T377&lt;AB377,"※(8)a①の"&amp;T377&amp;"人を超過しています。","")</f>
        <v/>
      </c>
      <c r="AF377" s="165"/>
      <c r="AJ377" s="28"/>
      <c r="AK377" s="126" t="s">
        <v>2015</v>
      </c>
      <c r="AM377" s="164" t="str">
        <f>IF(T377&lt;AJ377,"※(8)a①の"&amp;T377&amp;"人を超過しています。","")</f>
        <v/>
      </c>
    </row>
    <row r="378" spans="19:39" ht="20.45" customHeight="1" x14ac:dyDescent="0.15">
      <c r="S378" s="147" t="s">
        <v>2001</v>
      </c>
      <c r="T378" s="28"/>
      <c r="U378" s="126" t="s">
        <v>2015</v>
      </c>
      <c r="W378" s="169" t="str">
        <f t="shared" ref="W378" si="4">IF(AD$353&lt;T378,"※要介護者数の"&amp;AD$353&amp;"人を超過しています。","")</f>
        <v/>
      </c>
      <c r="AA378" s="111"/>
      <c r="AB378" s="28"/>
      <c r="AC378" s="126" t="s">
        <v>2015</v>
      </c>
      <c r="AE378" s="164" t="str">
        <f>IF(T378&lt;AB378,"※(8)b(ア)①の"&amp;T378&amp;"人を超過しています。","")</f>
        <v/>
      </c>
      <c r="AF378" s="165"/>
      <c r="AJ378" s="28"/>
      <c r="AK378" s="126" t="s">
        <v>2015</v>
      </c>
      <c r="AM378" s="164" t="str">
        <f>IF(T378&lt;AJ378,"※(8)b(ア)①の"&amp;T378&amp;"人を超過しています。","")</f>
        <v/>
      </c>
    </row>
    <row r="379" spans="19:39" ht="20.45" customHeight="1" x14ac:dyDescent="0.15">
      <c r="S379" s="147" t="s">
        <v>2002</v>
      </c>
      <c r="T379" s="28"/>
      <c r="U379" s="126" t="s">
        <v>2015</v>
      </c>
      <c r="W379" s="169" t="str">
        <f>IF(AD$353&lt;T379,"※要介護者数の"&amp;AD$353&amp;"人を超過しています。","")</f>
        <v/>
      </c>
      <c r="AA379" s="111"/>
      <c r="AB379" s="28"/>
      <c r="AC379" s="126" t="s">
        <v>2015</v>
      </c>
      <c r="AE379" s="164" t="str">
        <f>IF(T379&lt;AB379,"※(8)b(イ)①の"&amp;T379&amp;"人を超過しています。","")</f>
        <v/>
      </c>
      <c r="AF379" s="165"/>
      <c r="AJ379" s="28"/>
      <c r="AK379" s="126" t="s">
        <v>2015</v>
      </c>
      <c r="AM379" s="164" t="str">
        <f>IF(T379&lt;AJ379,"※(8)b(イ)①の"&amp;T379&amp;"人を超過しています。","")</f>
        <v/>
      </c>
    </row>
    <row r="380" spans="19:39" ht="20.45" customHeight="1" x14ac:dyDescent="0.15">
      <c r="S380" s="147" t="s">
        <v>2003</v>
      </c>
      <c r="T380" s="28"/>
      <c r="U380" s="126" t="s">
        <v>2015</v>
      </c>
      <c r="W380" s="169" t="str">
        <f>IF(SUM(T378:T379)&lt;T380,"※(8)b(ア)の"&amp;T378&amp;"人と(8)b(イ)の"&amp;T379&amp;"人の合計人数の"&amp;SUM(T378:T379)&amp;"人を超過しています。","")</f>
        <v/>
      </c>
      <c r="AA380" s="111"/>
      <c r="AB380" s="148"/>
      <c r="AE380" s="170"/>
      <c r="AF380" s="165"/>
      <c r="AJ380" s="148"/>
      <c r="AM380" s="170"/>
    </row>
    <row r="381" spans="19:39" ht="20.45" customHeight="1" x14ac:dyDescent="0.15">
      <c r="S381" s="147" t="s">
        <v>1985</v>
      </c>
      <c r="T381" s="28"/>
      <c r="U381" s="126" t="s">
        <v>2015</v>
      </c>
      <c r="W381" s="169" t="str">
        <f>IF(AD$353&lt;T381,"※要介護者数の"&amp;AD$353&amp;"人を超過しています。","")</f>
        <v/>
      </c>
      <c r="AA381" s="111"/>
      <c r="AB381" s="28"/>
      <c r="AC381" s="126" t="s">
        <v>2015</v>
      </c>
      <c r="AE381" s="164" t="str">
        <f>IF(T381&lt;AB381,"※(8)c①の"&amp;T381&amp;"人を超過しています。","")</f>
        <v/>
      </c>
      <c r="AF381" s="165"/>
      <c r="AJ381" s="28"/>
      <c r="AK381" s="126" t="s">
        <v>2015</v>
      </c>
      <c r="AM381" s="164" t="str">
        <f>IF(T381&lt;AJ381,"※(8)c①の"&amp;T381&amp;"人を超過しています。","")</f>
        <v/>
      </c>
    </row>
    <row r="382" spans="19:39" ht="20.45" customHeight="1" x14ac:dyDescent="0.15">
      <c r="S382" s="147" t="s">
        <v>1986</v>
      </c>
      <c r="T382" s="28"/>
      <c r="U382" s="126" t="s">
        <v>2015</v>
      </c>
      <c r="W382" s="169" t="str">
        <f>IF(AD$353&lt;T382,"※要介護者数の"&amp;AD$353&amp;"人を超過しています。","")</f>
        <v/>
      </c>
      <c r="AA382" s="111"/>
      <c r="AB382" s="28"/>
      <c r="AC382" s="126" t="s">
        <v>2015</v>
      </c>
      <c r="AE382" s="164" t="str">
        <f>IF(T382&lt;AB382,"※(8)d①の"&amp;T382&amp;"人を超過しています。","")</f>
        <v/>
      </c>
      <c r="AF382" s="165"/>
      <c r="AJ382" s="28"/>
      <c r="AK382" s="126" t="s">
        <v>2015</v>
      </c>
      <c r="AM382" s="164" t="str">
        <f>IF(T382&lt;AJ382,"※(8)d①の"&amp;T382&amp;"人を超過しています。","")</f>
        <v/>
      </c>
    </row>
    <row r="383" spans="19:39" ht="20.45" customHeight="1" x14ac:dyDescent="0.15">
      <c r="S383" s="147" t="s">
        <v>1987</v>
      </c>
      <c r="T383" s="28"/>
      <c r="U383" s="126" t="s">
        <v>2015</v>
      </c>
      <c r="W383" s="169" t="str">
        <f>IF(AD$353&lt;T383,"※要介護者数の"&amp;AD$353&amp;"人を超過しています。","")</f>
        <v/>
      </c>
      <c r="AA383" s="111"/>
      <c r="AB383" s="28"/>
      <c r="AC383" s="126" t="s">
        <v>2015</v>
      </c>
      <c r="AE383" s="164" t="str">
        <f>IF(T383&lt;AB383,"※(8)e①の"&amp;T383&amp;"人を超過しています。","")</f>
        <v/>
      </c>
      <c r="AF383" s="165"/>
      <c r="AJ383" s="28"/>
      <c r="AK383" s="126" t="s">
        <v>2015</v>
      </c>
      <c r="AM383" s="164" t="str">
        <f>IF(T383&lt;AJ383,"※(8)e①の"&amp;T383&amp;"人を超過しています。","")</f>
        <v/>
      </c>
    </row>
    <row r="384" spans="19:39" ht="5.85" customHeight="1" x14ac:dyDescent="0.15"/>
    <row r="385" spans="19:36" ht="15" customHeight="1" x14ac:dyDescent="0.15">
      <c r="T385" s="127" t="s">
        <v>1968</v>
      </c>
    </row>
    <row r="386" spans="19:36" ht="9.9499999999999993" customHeight="1" x14ac:dyDescent="0.15">
      <c r="T386" s="124">
        <v>1</v>
      </c>
      <c r="V386" s="124">
        <v>2</v>
      </c>
      <c r="X386" s="124">
        <v>3</v>
      </c>
      <c r="Z386" s="124">
        <v>4</v>
      </c>
      <c r="AB386" s="124">
        <v>5</v>
      </c>
      <c r="AD386" s="124">
        <v>6</v>
      </c>
      <c r="AF386" s="124">
        <v>7</v>
      </c>
      <c r="AH386" s="124">
        <v>8</v>
      </c>
      <c r="AJ386" s="124">
        <v>9</v>
      </c>
    </row>
    <row r="387" spans="19:36" ht="18.95" customHeight="1" x14ac:dyDescent="0.15">
      <c r="S387" s="120" t="s">
        <v>1883</v>
      </c>
      <c r="T387" s="50"/>
      <c r="U387" s="125"/>
      <c r="V387" s="50"/>
      <c r="W387" s="125"/>
      <c r="X387" s="50"/>
      <c r="Y387" s="125"/>
      <c r="Z387" s="50"/>
      <c r="AA387" s="125"/>
      <c r="AB387" s="50"/>
      <c r="AC387" s="125"/>
      <c r="AD387" s="50"/>
      <c r="AE387" s="125"/>
      <c r="AF387" s="50"/>
      <c r="AG387" s="125"/>
      <c r="AH387" s="50"/>
      <c r="AI387" s="125"/>
      <c r="AJ387" s="50"/>
    </row>
    <row r="388" spans="19:36" ht="3.95" customHeight="1" x14ac:dyDescent="0.15"/>
    <row r="389" spans="19:36" ht="18.95" customHeight="1" x14ac:dyDescent="0.15">
      <c r="S389" s="149" t="s">
        <v>2060</v>
      </c>
      <c r="T389" s="124" t="s">
        <v>1988</v>
      </c>
      <c r="V389" s="124" t="s">
        <v>1989</v>
      </c>
      <c r="X389" s="124" t="s">
        <v>1990</v>
      </c>
      <c r="Z389" s="124" t="s">
        <v>1991</v>
      </c>
      <c r="AB389" s="124" t="s">
        <v>1992</v>
      </c>
      <c r="AC389" s="130"/>
      <c r="AE389" s="111"/>
    </row>
    <row r="390" spans="19:36" ht="22.5" customHeight="1" x14ac:dyDescent="0.15">
      <c r="S390" s="124" t="s">
        <v>2004</v>
      </c>
      <c r="T390" s="28"/>
      <c r="U390" s="113" t="s">
        <v>1908</v>
      </c>
      <c r="V390" s="28"/>
      <c r="W390" s="113" t="s">
        <v>1908</v>
      </c>
      <c r="X390" s="28"/>
      <c r="Y390" s="113" t="s">
        <v>1908</v>
      </c>
      <c r="Z390" s="28"/>
      <c r="AA390" s="113" t="s">
        <v>1908</v>
      </c>
      <c r="AB390" s="28"/>
      <c r="AC390" s="126" t="s">
        <v>2015</v>
      </c>
      <c r="AE390" s="111"/>
      <c r="AF390" s="129"/>
    </row>
    <row r="391" spans="19:36" ht="22.5" customHeight="1" x14ac:dyDescent="0.15">
      <c r="S391" s="124" t="s">
        <v>2005</v>
      </c>
      <c r="T391" s="28"/>
      <c r="U391" s="113" t="s">
        <v>1908</v>
      </c>
      <c r="V391" s="28"/>
      <c r="W391" s="113" t="s">
        <v>1908</v>
      </c>
      <c r="X391" s="28"/>
      <c r="Y391" s="113" t="s">
        <v>1908</v>
      </c>
      <c r="Z391" s="28"/>
      <c r="AA391" s="113" t="s">
        <v>1908</v>
      </c>
      <c r="AB391" s="28"/>
      <c r="AC391" s="126" t="s">
        <v>2015</v>
      </c>
      <c r="AE391" s="111"/>
    </row>
    <row r="392" spans="19:36" ht="22.5" customHeight="1" x14ac:dyDescent="0.15">
      <c r="S392" s="124" t="s">
        <v>2006</v>
      </c>
      <c r="T392" s="28"/>
      <c r="U392" s="113" t="s">
        <v>1908</v>
      </c>
      <c r="V392" s="28"/>
      <c r="W392" s="113" t="s">
        <v>1908</v>
      </c>
      <c r="X392" s="28"/>
      <c r="Y392" s="113" t="s">
        <v>1908</v>
      </c>
      <c r="Z392" s="28"/>
      <c r="AA392" s="113" t="s">
        <v>1908</v>
      </c>
      <c r="AB392" s="28"/>
      <c r="AC392" s="126" t="s">
        <v>2015</v>
      </c>
      <c r="AE392" s="111"/>
    </row>
  </sheetData>
  <sheetProtection algorithmName="SHA-512" hashValue="U+JJ0d/Gp7kfK1OdILnmIcDruc0WnX5gDURmk/EgKih5lQL4m4NqzUGM9o1rEp1NTdG76pi/S+V5zIpsX3DDtA==" saltValue="VFtoASN6rZxNM7dxuOE4hA==" spinCount="100000" sheet="1" selectLockedCells="1"/>
  <mergeCells count="33">
    <mergeCell ref="AB307:AG307"/>
    <mergeCell ref="AD296:AD297"/>
    <mergeCell ref="X244:AA244"/>
    <mergeCell ref="X241:Z242"/>
    <mergeCell ref="AH318:AM318"/>
    <mergeCell ref="X364:AC364"/>
    <mergeCell ref="X356:AA356"/>
    <mergeCell ref="AH351:AH352"/>
    <mergeCell ref="AL351:AL352"/>
    <mergeCell ref="AD351:AD352"/>
    <mergeCell ref="Z357:AA357"/>
    <mergeCell ref="S244:V244"/>
    <mergeCell ref="T106:V106"/>
    <mergeCell ref="T107:V107"/>
    <mergeCell ref="T108:V108"/>
    <mergeCell ref="T99:V99"/>
    <mergeCell ref="T100:V100"/>
    <mergeCell ref="T101:V101"/>
    <mergeCell ref="T102:V102"/>
    <mergeCell ref="T103:V103"/>
    <mergeCell ref="T183:W183"/>
    <mergeCell ref="T184:W184"/>
    <mergeCell ref="S4:AL4"/>
    <mergeCell ref="B3:O3"/>
    <mergeCell ref="B4:O4"/>
    <mergeCell ref="V129:AB129"/>
    <mergeCell ref="V124:AB124"/>
    <mergeCell ref="Z75:Z78"/>
    <mergeCell ref="X75:X78"/>
    <mergeCell ref="V75:V78"/>
    <mergeCell ref="T75:T78"/>
    <mergeCell ref="T97:V97"/>
    <mergeCell ref="T105:V105"/>
  </mergeCells>
  <phoneticPr fontId="4"/>
  <conditionalFormatting sqref="T39">
    <cfRule type="expression" dxfId="26" priority="29">
      <formula>R39=1</formula>
    </cfRule>
  </conditionalFormatting>
  <conditionalFormatting sqref="T43 V43 X43 Z43 AB43 AD43 AF43 AH43">
    <cfRule type="expression" dxfId="25" priority="27">
      <formula>$R$43=1</formula>
    </cfRule>
  </conditionalFormatting>
  <conditionalFormatting sqref="T46">
    <cfRule type="expression" dxfId="24" priority="28">
      <formula>$R$46=1</formula>
    </cfRule>
  </conditionalFormatting>
  <conditionalFormatting sqref="T69 V69 X69 Z69 AB69 AD69 AF69">
    <cfRule type="expression" dxfId="23" priority="26">
      <formula>$R$69=1</formula>
    </cfRule>
  </conditionalFormatting>
  <conditionalFormatting sqref="T122 V124:AB124 T127 V129:AB129 T131:T132 T134 T136 T140 V140 X140 X142 AB142">
    <cfRule type="expression" dxfId="22" priority="23">
      <formula>$R$122=1</formula>
    </cfRule>
  </conditionalFormatting>
  <conditionalFormatting sqref="T127 V129:AB129 T131:T132 T134 T136">
    <cfRule type="expression" dxfId="21" priority="2">
      <formula>$R$127=1</formula>
    </cfRule>
  </conditionalFormatting>
  <conditionalFormatting sqref="T145 AB148:AB151 T148:T153 V154:V155 AB154:AB155 Z155 T155:T159">
    <cfRule type="expression" dxfId="20" priority="21">
      <formula>$R$145=1</formula>
    </cfRule>
  </conditionalFormatting>
  <conditionalFormatting sqref="T165">
    <cfRule type="expression" dxfId="19" priority="20">
      <formula>$R$165=1</formula>
    </cfRule>
  </conditionalFormatting>
  <conditionalFormatting sqref="T240:T243 T245:T250">
    <cfRule type="expression" dxfId="18" priority="18">
      <formula>$Q$239=1</formula>
    </cfRule>
  </conditionalFormatting>
  <conditionalFormatting sqref="T256:T258 X256:X258 AF256:AF258">
    <cfRule type="expression" dxfId="17" priority="30">
      <formula>$Q$256=1</formula>
    </cfRule>
  </conditionalFormatting>
  <conditionalFormatting sqref="T290 V290 X290 Z290 AB290 AD290 T294 V294 X294 T296:T298">
    <cfRule type="expression" dxfId="16" priority="9">
      <formula>$R$290=1</formula>
    </cfRule>
  </conditionalFormatting>
  <conditionalFormatting sqref="T305 V305 X305 Z305 AB305 AB307:AG307 T311 V311 X311 Z311 AB311 T317 V317 X317 Z317 AB317 AD317 AF317 AH318:AM318 T324 V324 X324 Z324 AD325 T328 V328 X328 Z328 T333 V333 X333 Z333 AB333 AD333 T353:T356 V357:V358 V361 V363 X364:AC364 T366 T370 V370 X370 Z370 AB370 T374 AB377:AB379 AJ377:AJ379 T377:T383 AB381:AB383 AJ381:AJ383 T387 V387 X387 Z387 AB387 AD387 AF387 AH387 AJ387 T390:T392 V390:V392 X390:X392 Z390:Z392 AB390:AB392">
    <cfRule type="expression" dxfId="15" priority="6">
      <formula>$R$305=1</formula>
    </cfRule>
  </conditionalFormatting>
  <conditionalFormatting sqref="T324 V324 X324 Z324">
    <cfRule type="expression" dxfId="14" priority="1">
      <formula>$R$324=1</formula>
    </cfRule>
  </conditionalFormatting>
  <conditionalFormatting sqref="V79:V90 X79:X90 Z79:Z90">
    <cfRule type="expression" dxfId="13" priority="25">
      <formula>$R79=1</formula>
    </cfRule>
  </conditionalFormatting>
  <conditionalFormatting sqref="V374 X374 Z374">
    <cfRule type="expression" dxfId="12" priority="5">
      <formula>$R$305=1</formula>
    </cfRule>
  </conditionalFormatting>
  <conditionalFormatting sqref="V124:AB124">
    <cfRule type="expression" dxfId="11" priority="4">
      <formula>$R$124=1</formula>
    </cfRule>
  </conditionalFormatting>
  <conditionalFormatting sqref="V129:AB129">
    <cfRule type="expression" dxfId="10" priority="3">
      <formula>$R$129=1</formula>
    </cfRule>
  </conditionalFormatting>
  <conditionalFormatting sqref="X142 AB142">
    <cfRule type="expression" dxfId="9" priority="22">
      <formula>$R$142=1</formula>
    </cfRule>
  </conditionalFormatting>
  <conditionalFormatting sqref="X256 AF256">
    <cfRule type="expression" dxfId="8" priority="15">
      <formula>$R$256=1</formula>
    </cfRule>
  </conditionalFormatting>
  <conditionalFormatting sqref="X257 AF257">
    <cfRule type="expression" dxfId="7" priority="14">
      <formula>$R$257=1</formula>
    </cfRule>
  </conditionalFormatting>
  <conditionalFormatting sqref="X258 AF258">
    <cfRule type="expression" dxfId="6" priority="13">
      <formula>$R$258=1</formula>
    </cfRule>
  </conditionalFormatting>
  <conditionalFormatting sqref="X364">
    <cfRule type="expression" dxfId="5" priority="10">
      <formula>$R$364=1</formula>
    </cfRule>
  </conditionalFormatting>
  <conditionalFormatting sqref="AB239:AB250">
    <cfRule type="expression" dxfId="4" priority="17">
      <formula>$R$239=1</formula>
    </cfRule>
  </conditionalFormatting>
  <conditionalFormatting sqref="AB244">
    <cfRule type="expression" dxfId="3" priority="16">
      <formula>$R$244=1</formula>
    </cfRule>
  </conditionalFormatting>
  <conditionalFormatting sqref="AB307:AG307">
    <cfRule type="expression" dxfId="2" priority="7">
      <formula>$R$307=1</formula>
    </cfRule>
  </conditionalFormatting>
  <conditionalFormatting sqref="AD325">
    <cfRule type="expression" dxfId="1" priority="12">
      <formula>$R$325=1</formula>
    </cfRule>
  </conditionalFormatting>
  <conditionalFormatting sqref="AH318:AM318">
    <cfRule type="expression" dxfId="0" priority="11">
      <formula>$R$318=1</formula>
    </cfRule>
  </conditionalFormatting>
  <dataValidations count="22">
    <dataValidation type="list" allowBlank="1" showInputMessage="1" showErrorMessage="1" sqref="T12" xr:uid="{D41E964F-866F-49D1-A010-066FF5CC169B}">
      <formula1>"1,2,3,4,5,6,7"</formula1>
    </dataValidation>
    <dataValidation type="list" allowBlank="1" showInputMessage="1" showErrorMessage="1" sqref="T15 T17 T145 T31 V363" xr:uid="{553AF616-F332-420D-A45A-0C97838F2CBA}">
      <formula1>"1,2,3,4,5"</formula1>
    </dataValidation>
    <dataValidation type="whole" allowBlank="1" showInputMessage="1" showErrorMessage="1" sqref="AJ380 AB380" xr:uid="{DDDA02FA-FC12-4665-AF3C-3B3583534BA5}">
      <formula1>0</formula1>
      <formula2>999999</formula2>
    </dataValidation>
    <dataValidation type="list" allowBlank="1" showInputMessage="1" showErrorMessage="1" sqref="T24" xr:uid="{7B04962E-A9C7-46C2-A37A-48D019159ADA}">
      <formula1>"1,2,3,4,5,6,7,8"</formula1>
    </dataValidation>
    <dataValidation type="list" allowBlank="1" showInputMessage="1" showErrorMessage="1" sqref="T29 T127 T163 T178 V361" xr:uid="{A844B379-331D-41DC-BF7C-17973391392A}">
      <formula1>"1,2,3,4"</formula1>
    </dataValidation>
    <dataValidation type="list" allowBlank="1" showInputMessage="1" showErrorMessage="1" sqref="T33 T46 V188 T188 T65 T79:T90 T165 T110 T131 T179 T156 Z79:Z90" xr:uid="{3B5E18A7-6784-46FD-9301-E2DF15CB15A0}">
      <formula1>"1,2,3"</formula1>
    </dataValidation>
    <dataValidation type="list" allowBlank="1" showInputMessage="1" showErrorMessage="1" sqref="T50 X79:X90 T180 T134 T136 V79:V90" xr:uid="{CE3E3A97-4F07-4C55-A2FA-648BCBF54DC6}">
      <formula1>"1,2"</formula1>
    </dataValidation>
    <dataValidation type="list" allowBlank="1" showInputMessage="1" showErrorMessage="1" sqref="T122" xr:uid="{D6263B27-97A5-4C09-8EB9-44A7EB1B7AAB}">
      <formula1>"1,2,3,4,5,6"</formula1>
    </dataValidation>
    <dataValidation type="decimal" allowBlank="1" showInputMessage="1" showErrorMessage="1" sqref="AB148:AB151 T97:V97" xr:uid="{EDE420C0-5D3D-4C0E-8138-15FDDE631544}">
      <formula1>0</formula1>
      <formula2>997</formula2>
    </dataValidation>
    <dataValidation type="list" allowBlank="1" showInputMessage="1" showErrorMessage="1" sqref="T21" xr:uid="{E49BF33B-022A-4C1C-B13B-80045ACD3109}">
      <formula1>設立年度</formula1>
    </dataValidation>
    <dataValidation type="list" allowBlank="1" showInputMessage="1" showErrorMessage="1" sqref="V21" xr:uid="{EDD5F96E-4392-42B9-B82E-C141E91FC0AB}">
      <formula1>"1,2,3,4,5,6,7,8,9,10,11,12"</formula1>
    </dataValidation>
    <dataValidation type="list" allowBlank="1" showInputMessage="1" showErrorMessage="1" sqref="T37 V37 X37 Z37 AB37 T43 V43 X43 Z43 AB43 AD43 AF43 AH43 T54 V54 X54 T58 V58 X58 Z58 AB58 AD58 T69 V69 X69 Z69 AB69 AD69 AF69 T95 X95 AD95 AB95 Z95 V95 T140 V140 X140 T290 V290 X290 Z290 AB290 AD290 T294 V294 X294 T305 V305 X305 Z305 AB305 V387 X370 AD387 AF387 AH387 AJ387 Z374 T374 T311 V311 X311 Z311 AB311 T324 V324 X324 Z324 T328 V328 X328 Z328 V317 X317 Z317 AB317 AD317 AF317 X333 Z333 AB333 AD333 T333 Z370 AB370 T370 V370 V374 X374 T317 V333 X387 Z387 AB387 T387" xr:uid="{B144CE11-9B41-4517-9366-A9832B764BCE}">
      <formula1>"○"</formula1>
    </dataValidation>
    <dataValidation type="list" allowBlank="1" showInputMessage="1" showErrorMessage="1" sqref="T39" xr:uid="{B6B9F463-7BCC-45B4-AB33-0755999D1527}">
      <formula1>"A,B"</formula1>
    </dataValidation>
    <dataValidation type="whole" allowBlank="1" showInputMessage="1" showErrorMessage="1" sqref="T47:T49 T132 AJ381:AJ383 AB142 X142 AJ377:AJ379 T157:T159 T148:T153 V154 AB154 AB167:AB168 Z201 X201 V201 T213:T215 V203:V208 AD353 T245:T250 AB239:AB250 AL198 AB201 AD201 AF201 AH201 AF256:AF258 T366 T353 T355:T356 V357:V358 T296:T298 T236 AB236 X183:X184 T256:T258 AD203:AD211 V192 Z192 V195 X195 Z195 AB195 AD195 AF195 AH195 V198 X198 Z198 AB198 AD198 AF198 AH198 AJ198 AB390:AB392 Z390:Z392 X390:X392 V390:V392 T390:T392 T377:T383 AB377:AB379 AB381:AB383 V167:V168 X256:X258 AJ195 AN198 AJ201 AD298 AH353 AL353 T240:T243" xr:uid="{3488FE75-9181-49D6-88C0-5AA4D0920893}">
      <formula1>0</formula1>
      <formula2>997</formula2>
    </dataValidation>
    <dataValidation type="whole" allowBlank="1" showInputMessage="1" showErrorMessage="1" sqref="T99:V103" xr:uid="{9989AF17-B5B1-4174-A4B9-7FDE4D7D4A99}">
      <formula1>0</formula1>
      <formula2>999997</formula2>
    </dataValidation>
    <dataValidation type="whole" allowBlank="1" showInputMessage="1" showErrorMessage="1" sqref="T108:V108" xr:uid="{260236D8-E8B3-4878-B9C7-A099475AD980}">
      <formula1>0</formula1>
      <formula2>240</formula2>
    </dataValidation>
    <dataValidation type="list" allowBlank="1" showInputMessage="1" showErrorMessage="1" sqref="T155 Z155" xr:uid="{AAA630E9-0055-4524-8346-1FEABFE77250}">
      <formula1>"0,1,2,3,4,5,6,7,8,9,10,11,12,13,14,15,16,17,18,19,20,21,22,23"</formula1>
    </dataValidation>
    <dataValidation type="list" allowBlank="1" showInputMessage="1" showErrorMessage="1" sqref="V155 AB155" xr:uid="{1E0494EA-427E-406D-9D9F-8FFFC7A7DB6D}">
      <formula1>"00,01,02,03,04,05,06,07,08,09,10,11,12,13,14,15,16,17,18,19,20,21,22,23,24,25,26,27,28,29,30,31,32,33,34,35,36,37,38,39,40,41,42,43,44,45,46,47,48,49,50,51,52,53,54,55,56,57,58,59"</formula1>
    </dataValidation>
    <dataValidation type="whole" allowBlank="1" showInputMessage="1" showErrorMessage="1" sqref="T354 T177 T181" xr:uid="{ABB2043C-4730-4DBD-B967-428BA249A504}">
      <formula1>0</formula1>
      <formula2>97</formula2>
    </dataValidation>
    <dataValidation type="decimal" allowBlank="1" showInputMessage="1" showErrorMessage="1" sqref="AD325" xr:uid="{C0C9B5FD-D4EB-4822-92AE-CC231E8B2801}">
      <formula1>0</formula1>
      <formula2>10</formula2>
    </dataValidation>
    <dataValidation type="whole" allowBlank="1" showInputMessage="1" showErrorMessage="1" sqref="T105:V106" xr:uid="{BDE2E216-D293-4050-BE29-4C3C9599D2D5}">
      <formula1>0</formula1>
      <formula2>99999997</formula2>
    </dataValidation>
    <dataValidation type="decimal" allowBlank="1" showInputMessage="1" showErrorMessage="1" sqref="T107:V107" xr:uid="{F690BFAD-F74F-4808-A027-8DE1AED7FE95}">
      <formula1>0</formula1>
      <formula2>100</formula2>
    </dataValidation>
  </dataValidations>
  <pageMargins left="0.25" right="0.25" top="0.75" bottom="0.75" header="0.3" footer="0.3"/>
  <pageSetup paperSize="8" scale="70" orientation="landscape" r:id="rId1"/>
  <rowBreaks count="3" manualBreakCount="3">
    <brk id="61" max="16383" man="1"/>
    <brk id="114" max="16383" man="1"/>
    <brk id="172" max="16383" man="1"/>
  </rowBreaks>
  <ignoredErrors>
    <ignoredError sqref="AH354" unlockedFormula="1"/>
    <ignoredError sqref="W380" formula="1"/>
    <ignoredError sqref="S37 S17:S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01618-2D26-476B-A042-D7468353EF55}">
  <dimension ref="B2:B63"/>
  <sheetViews>
    <sheetView workbookViewId="0">
      <selection activeCell="G76" sqref="G76"/>
    </sheetView>
  </sheetViews>
  <sheetFormatPr defaultRowHeight="13.5" x14ac:dyDescent="0.15"/>
  <sheetData>
    <row r="2" spans="2:2" x14ac:dyDescent="0.15">
      <c r="B2" t="s">
        <v>2007</v>
      </c>
    </row>
    <row r="3" spans="2:2" x14ac:dyDescent="0.15">
      <c r="B3">
        <v>1963</v>
      </c>
    </row>
    <row r="4" spans="2:2" x14ac:dyDescent="0.15">
      <c r="B4">
        <v>1964</v>
      </c>
    </row>
    <row r="5" spans="2:2" x14ac:dyDescent="0.15">
      <c r="B5">
        <v>1965</v>
      </c>
    </row>
    <row r="6" spans="2:2" x14ac:dyDescent="0.15">
      <c r="B6">
        <v>1966</v>
      </c>
    </row>
    <row r="7" spans="2:2" x14ac:dyDescent="0.15">
      <c r="B7">
        <v>1967</v>
      </c>
    </row>
    <row r="8" spans="2:2" x14ac:dyDescent="0.15">
      <c r="B8">
        <v>1968</v>
      </c>
    </row>
    <row r="9" spans="2:2" x14ac:dyDescent="0.15">
      <c r="B9">
        <v>1969</v>
      </c>
    </row>
    <row r="10" spans="2:2" x14ac:dyDescent="0.15">
      <c r="B10">
        <v>1970</v>
      </c>
    </row>
    <row r="11" spans="2:2" x14ac:dyDescent="0.15">
      <c r="B11">
        <v>1971</v>
      </c>
    </row>
    <row r="12" spans="2:2" x14ac:dyDescent="0.15">
      <c r="B12">
        <v>1972</v>
      </c>
    </row>
    <row r="13" spans="2:2" x14ac:dyDescent="0.15">
      <c r="B13">
        <v>1973</v>
      </c>
    </row>
    <row r="14" spans="2:2" x14ac:dyDescent="0.15">
      <c r="B14">
        <v>1974</v>
      </c>
    </row>
    <row r="15" spans="2:2" x14ac:dyDescent="0.15">
      <c r="B15">
        <v>1975</v>
      </c>
    </row>
    <row r="16" spans="2:2" x14ac:dyDescent="0.15">
      <c r="B16">
        <v>1976</v>
      </c>
    </row>
    <row r="17" spans="2:2" x14ac:dyDescent="0.15">
      <c r="B17">
        <v>1977</v>
      </c>
    </row>
    <row r="18" spans="2:2" x14ac:dyDescent="0.15">
      <c r="B18">
        <v>1978</v>
      </c>
    </row>
    <row r="19" spans="2:2" x14ac:dyDescent="0.15">
      <c r="B19">
        <v>1979</v>
      </c>
    </row>
    <row r="20" spans="2:2" x14ac:dyDescent="0.15">
      <c r="B20">
        <v>1980</v>
      </c>
    </row>
    <row r="21" spans="2:2" x14ac:dyDescent="0.15">
      <c r="B21">
        <v>1981</v>
      </c>
    </row>
    <row r="22" spans="2:2" x14ac:dyDescent="0.15">
      <c r="B22">
        <v>1982</v>
      </c>
    </row>
    <row r="23" spans="2:2" x14ac:dyDescent="0.15">
      <c r="B23">
        <v>1983</v>
      </c>
    </row>
    <row r="24" spans="2:2" x14ac:dyDescent="0.15">
      <c r="B24">
        <v>1984</v>
      </c>
    </row>
    <row r="25" spans="2:2" x14ac:dyDescent="0.15">
      <c r="B25">
        <v>1985</v>
      </c>
    </row>
    <row r="26" spans="2:2" x14ac:dyDescent="0.15">
      <c r="B26">
        <v>1986</v>
      </c>
    </row>
    <row r="27" spans="2:2" x14ac:dyDescent="0.15">
      <c r="B27">
        <v>1987</v>
      </c>
    </row>
    <row r="28" spans="2:2" x14ac:dyDescent="0.15">
      <c r="B28">
        <v>1988</v>
      </c>
    </row>
    <row r="29" spans="2:2" x14ac:dyDescent="0.15">
      <c r="B29">
        <v>1989</v>
      </c>
    </row>
    <row r="30" spans="2:2" x14ac:dyDescent="0.15">
      <c r="B30">
        <v>1990</v>
      </c>
    </row>
    <row r="31" spans="2:2" x14ac:dyDescent="0.15">
      <c r="B31">
        <v>1991</v>
      </c>
    </row>
    <row r="32" spans="2:2" x14ac:dyDescent="0.15">
      <c r="B32">
        <v>1992</v>
      </c>
    </row>
    <row r="33" spans="2:2" x14ac:dyDescent="0.15">
      <c r="B33">
        <v>1993</v>
      </c>
    </row>
    <row r="34" spans="2:2" x14ac:dyDescent="0.15">
      <c r="B34">
        <v>1994</v>
      </c>
    </row>
    <row r="35" spans="2:2" x14ac:dyDescent="0.15">
      <c r="B35">
        <v>1995</v>
      </c>
    </row>
    <row r="36" spans="2:2" x14ac:dyDescent="0.15">
      <c r="B36">
        <v>1996</v>
      </c>
    </row>
    <row r="37" spans="2:2" x14ac:dyDescent="0.15">
      <c r="B37">
        <v>1997</v>
      </c>
    </row>
    <row r="38" spans="2:2" x14ac:dyDescent="0.15">
      <c r="B38">
        <v>1998</v>
      </c>
    </row>
    <row r="39" spans="2:2" x14ac:dyDescent="0.15">
      <c r="B39">
        <v>1999</v>
      </c>
    </row>
    <row r="40" spans="2:2" x14ac:dyDescent="0.15">
      <c r="B40">
        <v>2000</v>
      </c>
    </row>
    <row r="41" spans="2:2" x14ac:dyDescent="0.15">
      <c r="B41">
        <v>2001</v>
      </c>
    </row>
    <row r="42" spans="2:2" x14ac:dyDescent="0.15">
      <c r="B42">
        <v>2002</v>
      </c>
    </row>
    <row r="43" spans="2:2" x14ac:dyDescent="0.15">
      <c r="B43">
        <v>2003</v>
      </c>
    </row>
    <row r="44" spans="2:2" x14ac:dyDescent="0.15">
      <c r="B44">
        <v>2004</v>
      </c>
    </row>
    <row r="45" spans="2:2" x14ac:dyDescent="0.15">
      <c r="B45">
        <v>2005</v>
      </c>
    </row>
    <row r="46" spans="2:2" x14ac:dyDescent="0.15">
      <c r="B46">
        <v>2006</v>
      </c>
    </row>
    <row r="47" spans="2:2" x14ac:dyDescent="0.15">
      <c r="B47">
        <v>2007</v>
      </c>
    </row>
    <row r="48" spans="2:2" x14ac:dyDescent="0.15">
      <c r="B48">
        <v>2008</v>
      </c>
    </row>
    <row r="49" spans="2:2" x14ac:dyDescent="0.15">
      <c r="B49">
        <v>2009</v>
      </c>
    </row>
    <row r="50" spans="2:2" x14ac:dyDescent="0.15">
      <c r="B50">
        <v>2010</v>
      </c>
    </row>
    <row r="51" spans="2:2" x14ac:dyDescent="0.15">
      <c r="B51">
        <v>2011</v>
      </c>
    </row>
    <row r="52" spans="2:2" x14ac:dyDescent="0.15">
      <c r="B52">
        <v>2012</v>
      </c>
    </row>
    <row r="53" spans="2:2" x14ac:dyDescent="0.15">
      <c r="B53">
        <v>2013</v>
      </c>
    </row>
    <row r="54" spans="2:2" x14ac:dyDescent="0.15">
      <c r="B54">
        <v>2014</v>
      </c>
    </row>
    <row r="55" spans="2:2" x14ac:dyDescent="0.15">
      <c r="B55">
        <v>2015</v>
      </c>
    </row>
    <row r="56" spans="2:2" x14ac:dyDescent="0.15">
      <c r="B56">
        <v>2016</v>
      </c>
    </row>
    <row r="57" spans="2:2" x14ac:dyDescent="0.15">
      <c r="B57">
        <v>2017</v>
      </c>
    </row>
    <row r="58" spans="2:2" x14ac:dyDescent="0.15">
      <c r="B58">
        <v>2018</v>
      </c>
    </row>
    <row r="59" spans="2:2" x14ac:dyDescent="0.15">
      <c r="B59">
        <v>2019</v>
      </c>
    </row>
    <row r="60" spans="2:2" x14ac:dyDescent="0.15">
      <c r="B60">
        <v>2020</v>
      </c>
    </row>
    <row r="61" spans="2:2" x14ac:dyDescent="0.15">
      <c r="B61">
        <v>2021</v>
      </c>
    </row>
    <row r="62" spans="2:2" x14ac:dyDescent="0.15">
      <c r="B62">
        <v>2022</v>
      </c>
    </row>
    <row r="63" spans="2:2" x14ac:dyDescent="0.15">
      <c r="B63">
        <v>2023</v>
      </c>
    </row>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7CE4B-0B0E-46C3-A829-B9E06B40EA1B}">
  <dimension ref="A1:AC40"/>
  <sheetViews>
    <sheetView workbookViewId="0">
      <selection activeCell="V4" sqref="V4"/>
    </sheetView>
  </sheetViews>
  <sheetFormatPr defaultColWidth="9" defaultRowHeight="15.75" x14ac:dyDescent="0.15"/>
  <cols>
    <col min="1" max="1" width="9.125" style="5" customWidth="1"/>
    <col min="2" max="2" width="9" style="5"/>
    <col min="3" max="4" width="3.125" style="5" customWidth="1"/>
    <col min="5" max="5" width="3.625" style="5" customWidth="1"/>
    <col min="6" max="6" width="9" style="5"/>
    <col min="7" max="7" width="6.625" style="5" customWidth="1"/>
    <col min="8" max="8" width="3.125" style="5" customWidth="1"/>
    <col min="9" max="9" width="9" style="5"/>
    <col min="10" max="10" width="9.625" style="5" customWidth="1"/>
    <col min="11" max="11" width="9" style="5"/>
    <col min="12" max="13" width="3.125" style="5" customWidth="1"/>
    <col min="14" max="14" width="3.625" style="5" customWidth="1"/>
    <col min="15" max="15" width="9" style="5"/>
    <col min="16" max="16" width="6.625" style="5" customWidth="1"/>
    <col min="17" max="17" width="3.125" style="5" customWidth="1"/>
    <col min="18" max="18" width="9" style="5"/>
    <col min="19" max="19" width="9.125" style="5" customWidth="1"/>
    <col min="20" max="20" width="9" style="5"/>
    <col min="21" max="21" width="10.75" style="5" bestFit="1" customWidth="1"/>
    <col min="22" max="22" width="9" style="5"/>
    <col min="23" max="23" width="12.625" style="5" bestFit="1" customWidth="1"/>
    <col min="24" max="24" width="9" style="5"/>
    <col min="25" max="25" width="24.75" style="5" bestFit="1" customWidth="1"/>
    <col min="26" max="27" width="9" style="5"/>
    <col min="28" max="28" width="15.625" style="5" bestFit="1" customWidth="1"/>
    <col min="29" max="16384" width="9" style="5"/>
  </cols>
  <sheetData>
    <row r="1" spans="1:29" x14ac:dyDescent="0.15">
      <c r="C1" s="5" t="s">
        <v>1825</v>
      </c>
      <c r="G1" s="5" t="s">
        <v>1824</v>
      </c>
      <c r="J1" s="5" t="s">
        <v>1823</v>
      </c>
      <c r="L1" s="5" t="s">
        <v>1825</v>
      </c>
      <c r="P1" s="5" t="s">
        <v>1824</v>
      </c>
      <c r="S1" s="5" t="s">
        <v>1823</v>
      </c>
      <c r="U1" s="5" t="s">
        <v>1822</v>
      </c>
      <c r="X1" s="5" t="s">
        <v>1821</v>
      </c>
      <c r="AA1" s="5" t="s">
        <v>1829</v>
      </c>
    </row>
    <row r="2" spans="1:29" ht="16.5" thickBot="1" x14ac:dyDescent="0.2"/>
    <row r="3" spans="1:29" ht="17.25" thickTop="1" thickBot="1" x14ac:dyDescent="0.2">
      <c r="A3" s="5" t="s">
        <v>1820</v>
      </c>
      <c r="C3" s="179" t="s">
        <v>48</v>
      </c>
      <c r="D3" s="200"/>
      <c r="E3" s="180"/>
      <c r="G3" s="179" t="s">
        <v>48</v>
      </c>
      <c r="H3" s="180"/>
      <c r="J3" s="11" t="s">
        <v>48</v>
      </c>
      <c r="L3" s="183" t="s">
        <v>48</v>
      </c>
      <c r="M3" s="246"/>
      <c r="N3" s="184"/>
      <c r="P3" s="183" t="s">
        <v>48</v>
      </c>
      <c r="Q3" s="184"/>
      <c r="S3" s="22" t="s">
        <v>48</v>
      </c>
    </row>
    <row r="4" spans="1:29" ht="17.25" thickTop="1" thickBot="1" x14ac:dyDescent="0.2">
      <c r="A4" s="5">
        <v>2</v>
      </c>
      <c r="C4" s="181"/>
      <c r="D4" s="201"/>
      <c r="E4" s="182"/>
      <c r="G4" s="181"/>
      <c r="H4" s="182"/>
      <c r="J4" s="10"/>
      <c r="L4" s="244"/>
      <c r="M4" s="247"/>
      <c r="N4" s="245"/>
      <c r="P4" s="244"/>
      <c r="Q4" s="245"/>
      <c r="S4" s="21"/>
      <c r="U4" s="14" t="s">
        <v>1833</v>
      </c>
      <c r="V4" s="20"/>
      <c r="W4" s="5" t="s">
        <v>1819</v>
      </c>
      <c r="X4" s="28"/>
      <c r="Y4" s="5" t="s">
        <v>1818</v>
      </c>
      <c r="AA4" s="23" t="s">
        <v>911</v>
      </c>
      <c r="AB4" s="25" t="s">
        <v>908</v>
      </c>
    </row>
    <row r="5" spans="1:29" ht="16.5" thickTop="1" x14ac:dyDescent="0.15">
      <c r="C5" s="18"/>
      <c r="D5" s="18"/>
      <c r="E5" s="18"/>
      <c r="G5" s="18"/>
      <c r="H5" s="18"/>
      <c r="J5" s="18"/>
    </row>
    <row r="6" spans="1:29" x14ac:dyDescent="0.15">
      <c r="C6" s="179" t="s">
        <v>48</v>
      </c>
      <c r="D6" s="200"/>
      <c r="E6" s="180"/>
      <c r="G6" s="179" t="s">
        <v>48</v>
      </c>
      <c r="H6" s="180"/>
      <c r="J6" s="11" t="s">
        <v>48</v>
      </c>
      <c r="U6" s="14" t="s">
        <v>1833</v>
      </c>
      <c r="V6" s="19"/>
      <c r="W6" s="5" t="s">
        <v>1817</v>
      </c>
      <c r="X6" s="26"/>
      <c r="Y6" s="5" t="s">
        <v>1827</v>
      </c>
      <c r="AA6" s="23" t="s">
        <v>912</v>
      </c>
      <c r="AB6" s="24" t="s">
        <v>907</v>
      </c>
      <c r="AC6" s="5" t="s">
        <v>1826</v>
      </c>
    </row>
    <row r="7" spans="1:29" ht="15.95" x14ac:dyDescent="0.15">
      <c r="A7" s="5">
        <v>3</v>
      </c>
      <c r="C7" s="181"/>
      <c r="D7" s="201"/>
      <c r="E7" s="182"/>
      <c r="G7" s="181"/>
      <c r="H7" s="182"/>
      <c r="J7" s="10"/>
    </row>
    <row r="8" spans="1:29" x14ac:dyDescent="0.15">
      <c r="C8" s="18"/>
      <c r="D8" s="18"/>
      <c r="E8" s="18"/>
      <c r="G8" s="18"/>
      <c r="H8" s="18"/>
      <c r="J8" s="18"/>
      <c r="X8" s="27"/>
      <c r="Y8" s="5" t="s">
        <v>1828</v>
      </c>
    </row>
    <row r="9" spans="1:29" x14ac:dyDescent="0.15">
      <c r="C9" s="179" t="s">
        <v>48</v>
      </c>
      <c r="D9" s="200"/>
      <c r="E9" s="180"/>
      <c r="G9" s="179" t="s">
        <v>48</v>
      </c>
      <c r="H9" s="180"/>
      <c r="J9" s="11" t="s">
        <v>48</v>
      </c>
    </row>
    <row r="10" spans="1:29" ht="15.95" x14ac:dyDescent="0.15">
      <c r="A10" s="5">
        <v>4</v>
      </c>
      <c r="C10" s="181"/>
      <c r="D10" s="201"/>
      <c r="E10" s="182"/>
      <c r="G10" s="181"/>
      <c r="H10" s="182"/>
      <c r="J10" s="10"/>
    </row>
    <row r="11" spans="1:29" ht="15.95" x14ac:dyDescent="0.15">
      <c r="C11" s="18"/>
      <c r="D11" s="18"/>
      <c r="E11" s="18"/>
      <c r="G11" s="18"/>
      <c r="H11" s="18"/>
      <c r="J11" s="18"/>
    </row>
    <row r="12" spans="1:29" x14ac:dyDescent="0.15">
      <c r="C12" s="179" t="s">
        <v>48</v>
      </c>
      <c r="D12" s="200"/>
      <c r="E12" s="180"/>
      <c r="G12" s="179" t="s">
        <v>48</v>
      </c>
      <c r="H12" s="180"/>
      <c r="J12" s="11" t="s">
        <v>48</v>
      </c>
    </row>
    <row r="13" spans="1:29" ht="15.95" x14ac:dyDescent="0.15">
      <c r="A13" s="5">
        <v>5</v>
      </c>
      <c r="C13" s="181"/>
      <c r="D13" s="201"/>
      <c r="E13" s="182"/>
      <c r="G13" s="181"/>
      <c r="H13" s="182"/>
      <c r="J13" s="10"/>
    </row>
    <row r="14" spans="1:29" ht="15.95" x14ac:dyDescent="0.15">
      <c r="C14" s="18"/>
      <c r="D14" s="18"/>
      <c r="E14" s="18"/>
      <c r="G14" s="18"/>
      <c r="H14" s="18"/>
      <c r="J14" s="18"/>
    </row>
    <row r="15" spans="1:29" x14ac:dyDescent="0.15">
      <c r="C15" s="179" t="s">
        <v>48</v>
      </c>
      <c r="D15" s="200"/>
      <c r="E15" s="180"/>
      <c r="G15" s="179" t="s">
        <v>48</v>
      </c>
      <c r="H15" s="180"/>
      <c r="J15" s="11" t="s">
        <v>48</v>
      </c>
    </row>
    <row r="16" spans="1:29" ht="15.95" x14ac:dyDescent="0.15">
      <c r="A16" s="5">
        <v>6</v>
      </c>
      <c r="C16" s="181"/>
      <c r="D16" s="201"/>
      <c r="E16" s="182"/>
      <c r="G16" s="181"/>
      <c r="H16" s="182"/>
      <c r="J16" s="10"/>
    </row>
    <row r="17" spans="1:10" ht="15.95" x14ac:dyDescent="0.15">
      <c r="C17" s="18"/>
      <c r="D17" s="18"/>
      <c r="E17" s="18"/>
      <c r="G17" s="18"/>
      <c r="H17" s="18"/>
      <c r="J17" s="18"/>
    </row>
    <row r="18" spans="1:10" x14ac:dyDescent="0.15">
      <c r="C18" s="179" t="s">
        <v>48</v>
      </c>
      <c r="D18" s="200"/>
      <c r="E18" s="180"/>
      <c r="G18" s="179" t="s">
        <v>48</v>
      </c>
      <c r="H18" s="180"/>
      <c r="J18" s="11" t="s">
        <v>48</v>
      </c>
    </row>
    <row r="19" spans="1:10" ht="15.95" x14ac:dyDescent="0.15">
      <c r="A19" s="5">
        <v>7</v>
      </c>
      <c r="C19" s="181"/>
      <c r="D19" s="201"/>
      <c r="E19" s="182"/>
      <c r="G19" s="181"/>
      <c r="H19" s="182"/>
      <c r="J19" s="10"/>
    </row>
    <row r="20" spans="1:10" ht="15.95" x14ac:dyDescent="0.15">
      <c r="C20" s="18"/>
      <c r="D20" s="18"/>
      <c r="E20" s="18"/>
      <c r="G20" s="18"/>
      <c r="H20" s="18"/>
      <c r="J20" s="18"/>
    </row>
    <row r="21" spans="1:10" x14ac:dyDescent="0.15">
      <c r="C21" s="179" t="s">
        <v>48</v>
      </c>
      <c r="D21" s="200"/>
      <c r="E21" s="180"/>
      <c r="G21" s="179" t="s">
        <v>48</v>
      </c>
      <c r="H21" s="180"/>
      <c r="J21" s="11" t="s">
        <v>48</v>
      </c>
    </row>
    <row r="22" spans="1:10" ht="15.95" x14ac:dyDescent="0.15">
      <c r="A22" s="5">
        <v>8</v>
      </c>
      <c r="C22" s="181"/>
      <c r="D22" s="201"/>
      <c r="E22" s="182"/>
      <c r="G22" s="181"/>
      <c r="H22" s="182"/>
      <c r="J22" s="10"/>
    </row>
    <row r="23" spans="1:10" ht="15.95" x14ac:dyDescent="0.15">
      <c r="C23" s="18"/>
      <c r="D23" s="18"/>
      <c r="E23" s="18"/>
      <c r="G23" s="18"/>
      <c r="H23" s="18"/>
      <c r="J23" s="18"/>
    </row>
    <row r="24" spans="1:10" x14ac:dyDescent="0.15">
      <c r="C24" s="179" t="s">
        <v>48</v>
      </c>
      <c r="D24" s="200"/>
      <c r="E24" s="180"/>
      <c r="G24" s="179" t="s">
        <v>48</v>
      </c>
      <c r="H24" s="180"/>
      <c r="J24" s="11" t="s">
        <v>48</v>
      </c>
    </row>
    <row r="25" spans="1:10" ht="15.95" x14ac:dyDescent="0.15">
      <c r="A25" s="5">
        <v>9</v>
      </c>
      <c r="C25" s="181"/>
      <c r="D25" s="201"/>
      <c r="E25" s="182"/>
      <c r="G25" s="181"/>
      <c r="H25" s="182"/>
      <c r="J25" s="10"/>
    </row>
    <row r="26" spans="1:10" ht="15.95" x14ac:dyDescent="0.15">
      <c r="C26" s="18"/>
      <c r="D26" s="18"/>
      <c r="E26" s="18"/>
      <c r="G26" s="18"/>
      <c r="H26" s="18"/>
      <c r="J26" s="18"/>
    </row>
    <row r="27" spans="1:10" x14ac:dyDescent="0.15">
      <c r="C27" s="179" t="s">
        <v>48</v>
      </c>
      <c r="D27" s="200"/>
      <c r="E27" s="180"/>
      <c r="G27" s="179" t="s">
        <v>48</v>
      </c>
      <c r="H27" s="180"/>
      <c r="J27" s="11" t="s">
        <v>48</v>
      </c>
    </row>
    <row r="28" spans="1:10" ht="15.95" x14ac:dyDescent="0.15">
      <c r="A28" s="5">
        <v>10</v>
      </c>
      <c r="C28" s="181"/>
      <c r="D28" s="201"/>
      <c r="E28" s="182"/>
      <c r="G28" s="181"/>
      <c r="H28" s="182"/>
      <c r="J28" s="10"/>
    </row>
    <row r="29" spans="1:10" ht="15.95" x14ac:dyDescent="0.15">
      <c r="C29" s="18"/>
      <c r="D29" s="18"/>
      <c r="E29" s="18"/>
      <c r="G29" s="18"/>
      <c r="H29" s="18"/>
      <c r="J29" s="18"/>
    </row>
    <row r="30" spans="1:10" x14ac:dyDescent="0.15">
      <c r="C30" s="179" t="s">
        <v>48</v>
      </c>
      <c r="D30" s="200"/>
      <c r="E30" s="180"/>
      <c r="G30" s="179" t="s">
        <v>48</v>
      </c>
      <c r="H30" s="180"/>
      <c r="J30" s="11" t="s">
        <v>48</v>
      </c>
    </row>
    <row r="31" spans="1:10" ht="15.95" x14ac:dyDescent="0.15">
      <c r="A31" s="5">
        <v>11</v>
      </c>
      <c r="C31" s="181"/>
      <c r="D31" s="201"/>
      <c r="E31" s="182"/>
      <c r="G31" s="181"/>
      <c r="H31" s="182"/>
      <c r="J31" s="10"/>
    </row>
    <row r="32" spans="1:10" ht="15.95" x14ac:dyDescent="0.15">
      <c r="C32" s="18"/>
      <c r="D32" s="18"/>
      <c r="E32" s="18"/>
      <c r="G32" s="18"/>
      <c r="H32" s="18"/>
      <c r="J32" s="18"/>
    </row>
    <row r="33" spans="1:10" x14ac:dyDescent="0.15">
      <c r="C33" s="179" t="s">
        <v>48</v>
      </c>
      <c r="D33" s="200"/>
      <c r="E33" s="180"/>
      <c r="G33" s="179" t="s">
        <v>48</v>
      </c>
      <c r="H33" s="180"/>
      <c r="J33" s="11" t="s">
        <v>48</v>
      </c>
    </row>
    <row r="34" spans="1:10" ht="15.95" x14ac:dyDescent="0.15">
      <c r="A34" s="5">
        <v>12</v>
      </c>
      <c r="C34" s="181"/>
      <c r="D34" s="201"/>
      <c r="E34" s="182"/>
      <c r="G34" s="181"/>
      <c r="H34" s="182"/>
      <c r="J34" s="10"/>
    </row>
    <row r="35" spans="1:10" ht="15.95" x14ac:dyDescent="0.15">
      <c r="C35" s="18"/>
      <c r="D35" s="18"/>
      <c r="E35" s="18"/>
      <c r="G35" s="18"/>
      <c r="H35" s="18"/>
      <c r="J35" s="18"/>
    </row>
    <row r="36" spans="1:10" x14ac:dyDescent="0.15">
      <c r="C36" s="179" t="s">
        <v>48</v>
      </c>
      <c r="D36" s="200"/>
      <c r="E36" s="180"/>
      <c r="G36" s="179" t="s">
        <v>48</v>
      </c>
      <c r="H36" s="180"/>
      <c r="J36" s="11" t="s">
        <v>48</v>
      </c>
    </row>
    <row r="37" spans="1:10" ht="15.95" x14ac:dyDescent="0.15">
      <c r="A37" s="5">
        <v>13</v>
      </c>
      <c r="C37" s="181"/>
      <c r="D37" s="201"/>
      <c r="E37" s="182"/>
      <c r="G37" s="181"/>
      <c r="H37" s="182"/>
      <c r="J37" s="10"/>
    </row>
    <row r="38" spans="1:10" ht="15.95" x14ac:dyDescent="0.15">
      <c r="C38" s="18"/>
      <c r="D38" s="18"/>
      <c r="E38" s="18"/>
      <c r="G38" s="18"/>
      <c r="H38" s="18"/>
      <c r="J38" s="18"/>
    </row>
    <row r="39" spans="1:10" x14ac:dyDescent="0.15">
      <c r="C39" s="179" t="s">
        <v>48</v>
      </c>
      <c r="D39" s="200"/>
      <c r="E39" s="180"/>
      <c r="G39" s="179" t="s">
        <v>48</v>
      </c>
      <c r="H39" s="180"/>
      <c r="J39" s="11" t="s">
        <v>48</v>
      </c>
    </row>
    <row r="40" spans="1:10" x14ac:dyDescent="0.15">
      <c r="A40" s="5">
        <v>14</v>
      </c>
      <c r="C40" s="181"/>
      <c r="D40" s="201"/>
      <c r="E40" s="182"/>
      <c r="G40" s="181"/>
      <c r="H40" s="182"/>
      <c r="J40" s="10"/>
    </row>
  </sheetData>
  <mergeCells count="56">
    <mergeCell ref="G40:H40"/>
    <mergeCell ref="C22:E22"/>
    <mergeCell ref="C24:E24"/>
    <mergeCell ref="C25:E25"/>
    <mergeCell ref="C27:E27"/>
    <mergeCell ref="C28:E28"/>
    <mergeCell ref="C37:E37"/>
    <mergeCell ref="C39:E39"/>
    <mergeCell ref="C40:E40"/>
    <mergeCell ref="C30:E30"/>
    <mergeCell ref="C31:E31"/>
    <mergeCell ref="C33:E33"/>
    <mergeCell ref="C34:E34"/>
    <mergeCell ref="C36:E36"/>
    <mergeCell ref="G36:H36"/>
    <mergeCell ref="G37:H37"/>
    <mergeCell ref="G15:H15"/>
    <mergeCell ref="G16:H16"/>
    <mergeCell ref="G3:H3"/>
    <mergeCell ref="G4:H4"/>
    <mergeCell ref="G6:H6"/>
    <mergeCell ref="G7:H7"/>
    <mergeCell ref="G9:H9"/>
    <mergeCell ref="P3:Q3"/>
    <mergeCell ref="P4:Q4"/>
    <mergeCell ref="G10:H10"/>
    <mergeCell ref="G12:H12"/>
    <mergeCell ref="G13:H13"/>
    <mergeCell ref="L3:N3"/>
    <mergeCell ref="L4:N4"/>
    <mergeCell ref="C3:E3"/>
    <mergeCell ref="C4:E4"/>
    <mergeCell ref="G39:H39"/>
    <mergeCell ref="C6:E6"/>
    <mergeCell ref="C7:E7"/>
    <mergeCell ref="C9:E9"/>
    <mergeCell ref="C10:E10"/>
    <mergeCell ref="C12:E12"/>
    <mergeCell ref="C13:E13"/>
    <mergeCell ref="C15:E15"/>
    <mergeCell ref="C16:E16"/>
    <mergeCell ref="C18:E18"/>
    <mergeCell ref="C19:E19"/>
    <mergeCell ref="C21:E21"/>
    <mergeCell ref="G18:H18"/>
    <mergeCell ref="G19:H19"/>
    <mergeCell ref="G21:H21"/>
    <mergeCell ref="G22:H22"/>
    <mergeCell ref="G24:H24"/>
    <mergeCell ref="G25:H25"/>
    <mergeCell ref="G27:H27"/>
    <mergeCell ref="G28:H28"/>
    <mergeCell ref="G30:H30"/>
    <mergeCell ref="G31:H31"/>
    <mergeCell ref="G33:H33"/>
    <mergeCell ref="G34:H34"/>
  </mergeCells>
  <phoneticPr fontId="4"/>
  <dataValidations count="18">
    <dataValidation type="decimal" allowBlank="1" showInputMessage="1" showErrorMessage="1" sqref="X6 X8" xr:uid="{9FADD855-1864-4158-9BE6-6E5A96F98757}">
      <formula1>0</formula1>
      <formula2>100</formula2>
    </dataValidation>
    <dataValidation type="whole" allowBlank="1" showInputMessage="1" showErrorMessage="1" sqref="X4" xr:uid="{6950DC49-23FD-4573-B1F8-78B13DF4B1AE}">
      <formula1>0</formula1>
      <formula2>100</formula2>
    </dataValidation>
    <dataValidation type="list" allowBlank="1" showInputMessage="1" showErrorMessage="1" sqref="P4 S4 L4" xr:uid="{D2289C1D-7322-46D8-8541-82064A060CD5}">
      <formula1>"○"</formula1>
    </dataValidation>
    <dataValidation type="list" allowBlank="1" showInputMessage="1" showErrorMessage="1" sqref="G40:H40 J40 C40:E40" xr:uid="{BF62090A-A0C0-48AD-8951-0AECC34210BE}">
      <formula1>"1,2,3,4,5,6,7,8,9,10,11,12,13,14"</formula1>
    </dataValidation>
    <dataValidation type="list" allowBlank="1" showInputMessage="1" showErrorMessage="1" sqref="G37:H37 J37 C37:E37" xr:uid="{A7FB8C36-8C4D-4C68-AAEC-0F1430FA7EA4}">
      <formula1>"1,2,3,4,5,6,7,8,9,10,11,12,13"</formula1>
    </dataValidation>
    <dataValidation type="list" allowBlank="1" showInputMessage="1" showErrorMessage="1" sqref="G34:H34 J34 C34:E34" xr:uid="{79F486D9-9AA3-478F-891C-9665A2690DBA}">
      <formula1>"1,2,3,4,5,6,7,8,9,10,11,12"</formula1>
    </dataValidation>
    <dataValidation type="list" allowBlank="1" showInputMessage="1" showErrorMessage="1" sqref="G31:H31 J31 C31:E31" xr:uid="{F4E5706E-749B-4E4F-BFA7-E75768AC9E32}">
      <formula1>"1,2,3,4,5,6,7,8,9,10,11"</formula1>
    </dataValidation>
    <dataValidation type="list" allowBlank="1" showInputMessage="1" showErrorMessage="1" sqref="G28:H28 J28 C28:E28" xr:uid="{D754BE54-FF3C-49D7-B5C5-93D0CDEE6F66}">
      <formula1>"1,2,3,4,5,6,7,8,9,10"</formula1>
    </dataValidation>
    <dataValidation type="list" allowBlank="1" showInputMessage="1" showErrorMessage="1" sqref="G25:H25 J25 C25:E25" xr:uid="{68F3A00C-61F3-4F47-8282-EC8545D72423}">
      <formula1>"1,2,3,4,5,6,7,8,9"</formula1>
    </dataValidation>
    <dataValidation type="list" allowBlank="1" showInputMessage="1" showErrorMessage="1" sqref="G22:H22 J22 C22:E22" xr:uid="{3CC25D7D-1CB7-46AC-B71C-0CC4F67271DB}">
      <formula1>"1,2,3,4,5,6,7,8"</formula1>
    </dataValidation>
    <dataValidation type="list" allowBlank="1" showInputMessage="1" showErrorMessage="1" sqref="G19:H19 J19 C19:E19" xr:uid="{1FD3B9CE-AF6A-4645-A379-1EC485CDAFDA}">
      <formula1>"1,2,3,4,5,6,7"</formula1>
    </dataValidation>
    <dataValidation type="list" allowBlank="1" showInputMessage="1" showErrorMessage="1" sqref="G16:H16 J16 C16:E16" xr:uid="{2E307033-5012-49FD-A5C6-132C52A36917}">
      <formula1>"1,2,3,4,5,6"</formula1>
    </dataValidation>
    <dataValidation type="list" allowBlank="1" showInputMessage="1" showErrorMessage="1" sqref="G13:H13 J13 C13:E13" xr:uid="{29C6B020-6675-4781-BF9B-E2536E13492C}">
      <formula1>"1,2,3,4,5"</formula1>
    </dataValidation>
    <dataValidation type="list" allowBlank="1" showInputMessage="1" showErrorMessage="1" sqref="G10:H10 J10 C10:E10" xr:uid="{3FD2E23A-3B09-467C-BD7B-EC08A2578F16}">
      <formula1>"1,2,3,4"</formula1>
    </dataValidation>
    <dataValidation type="list" allowBlank="1" showInputMessage="1" showErrorMessage="1" sqref="G7:H7 J7 C7:E7" xr:uid="{CAC0FA20-5D06-4B52-85DE-81997EA190C0}">
      <formula1>"1,2,3"</formula1>
    </dataValidation>
    <dataValidation type="list" allowBlank="1" showInputMessage="1" showErrorMessage="1" sqref="G4:H5 G8:H8 G11:H11 G14:H14 G17:H17 G20:H20 G23:H23 G26:H26 G29:H29 G32:H32 G35:H35 G38:H38 J4:J5 J8 J11 J14 J17 J20 J23 J26 J29 J32 J35 J38 C4:E5 C8:E8 C11:E11 C14:E14 C17:E17 C20:E20 C23:E23 C26:E26 C29:E29 C32:E32 C35:E35 C38:E38" xr:uid="{CAC21AED-AB4B-45A3-A43B-9D568C5944AF}">
      <formula1>"1,2"</formula1>
    </dataValidation>
    <dataValidation type="list" allowBlank="1" showInputMessage="1" showErrorMessage="1" sqref="AB6" xr:uid="{D2C01423-E41C-4156-A3E8-0228F61D236A}">
      <formula1>INDIRECT($AB$4)</formula1>
    </dataValidation>
    <dataValidation type="list" allowBlank="1" showInputMessage="1" showErrorMessage="1" sqref="AB4" xr:uid="{5AF47DC7-E141-4050-9CE3-946D6411FE0B}">
      <formula1>INDIRECT("都道府県")</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60A75-A85D-47A5-9292-6B512063E664}">
  <dimension ref="A2:C5"/>
  <sheetViews>
    <sheetView workbookViewId="0">
      <selection activeCell="V4" sqref="V4"/>
    </sheetView>
  </sheetViews>
  <sheetFormatPr defaultColWidth="9" defaultRowHeight="13.5" x14ac:dyDescent="0.15"/>
  <cols>
    <col min="1" max="16384" width="9" style="29"/>
  </cols>
  <sheetData>
    <row r="2" spans="1:3" x14ac:dyDescent="0.15">
      <c r="A2" s="29" t="s">
        <v>1834</v>
      </c>
      <c r="C2" s="29" t="s">
        <v>1836</v>
      </c>
    </row>
    <row r="3" spans="1:3" x14ac:dyDescent="0.15">
      <c r="C3" s="30" t="s">
        <v>1835</v>
      </c>
    </row>
    <row r="5" spans="1:3" x14ac:dyDescent="0.15">
      <c r="A5" s="29" t="s">
        <v>1838</v>
      </c>
      <c r="C5" s="31" t="s">
        <v>1837</v>
      </c>
    </row>
  </sheetData>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V188"/>
  <sheetViews>
    <sheetView topLeftCell="T3" workbookViewId="0">
      <selection activeCell="V4" sqref="V4"/>
    </sheetView>
  </sheetViews>
  <sheetFormatPr defaultColWidth="11.125" defaultRowHeight="16.5" x14ac:dyDescent="0.15"/>
  <cols>
    <col min="1" max="16384" width="11.125" style="1"/>
  </cols>
  <sheetData>
    <row r="2" spans="1:48" x14ac:dyDescent="0.15">
      <c r="A2" s="3" t="s">
        <v>908</v>
      </c>
      <c r="B2" s="4" t="s">
        <v>0</v>
      </c>
      <c r="C2" s="4" t="s">
        <v>1</v>
      </c>
      <c r="D2" s="4" t="s">
        <v>2</v>
      </c>
      <c r="E2" s="4" t="s">
        <v>3</v>
      </c>
      <c r="F2" s="4" t="s">
        <v>4</v>
      </c>
      <c r="G2" s="4" t="s">
        <v>5</v>
      </c>
      <c r="H2" s="4" t="s">
        <v>6</v>
      </c>
      <c r="I2" s="4" t="s">
        <v>7</v>
      </c>
      <c r="J2" s="4" t="s">
        <v>8</v>
      </c>
      <c r="K2" s="4" t="s">
        <v>9</v>
      </c>
      <c r="L2" s="4" t="s">
        <v>10</v>
      </c>
      <c r="M2" s="4" t="s">
        <v>11</v>
      </c>
      <c r="N2" s="4" t="s">
        <v>12</v>
      </c>
      <c r="O2" s="4" t="s">
        <v>13</v>
      </c>
      <c r="P2" s="4" t="s">
        <v>14</v>
      </c>
      <c r="Q2" s="4" t="s">
        <v>15</v>
      </c>
      <c r="R2" s="4" t="s">
        <v>16</v>
      </c>
      <c r="S2" s="4" t="s">
        <v>17</v>
      </c>
      <c r="T2" s="4" t="s">
        <v>18</v>
      </c>
      <c r="U2" s="4" t="s">
        <v>19</v>
      </c>
      <c r="V2" s="4" t="s">
        <v>20</v>
      </c>
      <c r="W2" s="4" t="s">
        <v>21</v>
      </c>
      <c r="X2" s="4" t="s">
        <v>22</v>
      </c>
      <c r="Y2" s="4" t="s">
        <v>23</v>
      </c>
      <c r="Z2" s="4" t="s">
        <v>24</v>
      </c>
      <c r="AA2" s="4" t="s">
        <v>25</v>
      </c>
      <c r="AB2" s="4" t="s">
        <v>26</v>
      </c>
      <c r="AC2" s="4" t="s">
        <v>27</v>
      </c>
      <c r="AD2" s="4" t="s">
        <v>28</v>
      </c>
      <c r="AE2" s="4" t="s">
        <v>29</v>
      </c>
      <c r="AF2" s="4" t="s">
        <v>30</v>
      </c>
      <c r="AG2" s="4" t="s">
        <v>31</v>
      </c>
      <c r="AH2" s="4" t="s">
        <v>32</v>
      </c>
      <c r="AI2" s="4" t="s">
        <v>33</v>
      </c>
      <c r="AJ2" s="4" t="s">
        <v>34</v>
      </c>
      <c r="AK2" s="4" t="s">
        <v>35</v>
      </c>
      <c r="AL2" s="4" t="s">
        <v>36</v>
      </c>
      <c r="AM2" s="4" t="s">
        <v>37</v>
      </c>
      <c r="AN2" s="4" t="s">
        <v>38</v>
      </c>
      <c r="AO2" s="4" t="s">
        <v>39</v>
      </c>
      <c r="AP2" s="4" t="s">
        <v>40</v>
      </c>
      <c r="AQ2" s="4" t="s">
        <v>41</v>
      </c>
      <c r="AR2" s="4" t="s">
        <v>42</v>
      </c>
      <c r="AS2" s="4" t="s">
        <v>43</v>
      </c>
      <c r="AT2" s="4" t="s">
        <v>44</v>
      </c>
      <c r="AU2" s="4" t="s">
        <v>45</v>
      </c>
      <c r="AV2" s="4" t="s">
        <v>46</v>
      </c>
    </row>
    <row r="3" spans="1:48" x14ac:dyDescent="0.15">
      <c r="B3" s="3" t="s">
        <v>907</v>
      </c>
      <c r="C3" s="3" t="s">
        <v>907</v>
      </c>
      <c r="D3" s="3" t="s">
        <v>907</v>
      </c>
      <c r="E3" s="3" t="s">
        <v>907</v>
      </c>
      <c r="F3" s="3" t="s">
        <v>907</v>
      </c>
      <c r="G3" s="3" t="s">
        <v>907</v>
      </c>
      <c r="H3" s="3" t="s">
        <v>907</v>
      </c>
      <c r="I3" s="3" t="s">
        <v>907</v>
      </c>
      <c r="J3" s="3" t="s">
        <v>907</v>
      </c>
      <c r="K3" s="3" t="s">
        <v>907</v>
      </c>
      <c r="L3" s="3" t="s">
        <v>907</v>
      </c>
      <c r="M3" s="3" t="s">
        <v>907</v>
      </c>
      <c r="N3" s="3" t="s">
        <v>907</v>
      </c>
      <c r="O3" s="3" t="s">
        <v>907</v>
      </c>
      <c r="P3" s="3" t="s">
        <v>907</v>
      </c>
      <c r="Q3" s="3" t="s">
        <v>907</v>
      </c>
      <c r="R3" s="3" t="s">
        <v>907</v>
      </c>
      <c r="S3" s="3" t="s">
        <v>907</v>
      </c>
      <c r="T3" s="3" t="s">
        <v>907</v>
      </c>
      <c r="U3" s="3" t="s">
        <v>907</v>
      </c>
      <c r="V3" s="3" t="s">
        <v>907</v>
      </c>
      <c r="W3" s="3" t="s">
        <v>907</v>
      </c>
      <c r="X3" s="3" t="s">
        <v>907</v>
      </c>
      <c r="Y3" s="3" t="s">
        <v>907</v>
      </c>
      <c r="Z3" s="3" t="s">
        <v>907</v>
      </c>
      <c r="AA3" s="3" t="s">
        <v>907</v>
      </c>
      <c r="AB3" s="3" t="s">
        <v>907</v>
      </c>
      <c r="AC3" s="3" t="s">
        <v>907</v>
      </c>
      <c r="AD3" s="3" t="s">
        <v>907</v>
      </c>
      <c r="AE3" s="3" t="s">
        <v>907</v>
      </c>
      <c r="AF3" s="3" t="s">
        <v>907</v>
      </c>
      <c r="AG3" s="3" t="s">
        <v>907</v>
      </c>
      <c r="AH3" s="3" t="s">
        <v>907</v>
      </c>
      <c r="AI3" s="3" t="s">
        <v>907</v>
      </c>
      <c r="AJ3" s="3" t="s">
        <v>907</v>
      </c>
      <c r="AK3" s="3" t="s">
        <v>907</v>
      </c>
      <c r="AL3" s="3" t="s">
        <v>907</v>
      </c>
      <c r="AM3" s="3" t="s">
        <v>907</v>
      </c>
      <c r="AN3" s="3" t="s">
        <v>907</v>
      </c>
      <c r="AO3" s="3" t="s">
        <v>907</v>
      </c>
      <c r="AP3" s="3" t="s">
        <v>907</v>
      </c>
      <c r="AQ3" s="3" t="s">
        <v>907</v>
      </c>
      <c r="AR3" s="3" t="s">
        <v>907</v>
      </c>
      <c r="AS3" s="3" t="s">
        <v>907</v>
      </c>
      <c r="AT3" s="3" t="s">
        <v>907</v>
      </c>
      <c r="AU3" s="3" t="s">
        <v>907</v>
      </c>
      <c r="AV3" s="3" t="s">
        <v>907</v>
      </c>
    </row>
    <row r="4" spans="1:48" x14ac:dyDescent="0.15">
      <c r="B4" s="1" t="s">
        <v>906</v>
      </c>
      <c r="C4" s="1" t="s">
        <v>905</v>
      </c>
      <c r="D4" s="1" t="s">
        <v>904</v>
      </c>
      <c r="E4" s="1" t="s">
        <v>903</v>
      </c>
      <c r="F4" s="1" t="s">
        <v>902</v>
      </c>
      <c r="G4" s="1" t="s">
        <v>901</v>
      </c>
      <c r="H4" s="1" t="s">
        <v>900</v>
      </c>
      <c r="I4" s="1" t="s">
        <v>899</v>
      </c>
      <c r="J4" s="1" t="s">
        <v>898</v>
      </c>
      <c r="K4" s="1" t="s">
        <v>897</v>
      </c>
      <c r="L4" s="1" t="s">
        <v>896</v>
      </c>
      <c r="M4" s="1" t="s">
        <v>895</v>
      </c>
      <c r="N4" s="1" t="s">
        <v>894</v>
      </c>
      <c r="O4" s="1" t="s">
        <v>893</v>
      </c>
      <c r="P4" s="1" t="s">
        <v>892</v>
      </c>
      <c r="Q4" s="1" t="s">
        <v>891</v>
      </c>
      <c r="R4" s="1" t="s">
        <v>890</v>
      </c>
      <c r="S4" s="1" t="s">
        <v>889</v>
      </c>
      <c r="T4" s="1" t="s">
        <v>888</v>
      </c>
      <c r="U4" s="1" t="s">
        <v>887</v>
      </c>
      <c r="V4" s="1" t="s">
        <v>886</v>
      </c>
      <c r="W4" s="1" t="s">
        <v>885</v>
      </c>
      <c r="X4" s="1" t="s">
        <v>884</v>
      </c>
      <c r="Y4" s="1" t="s">
        <v>883</v>
      </c>
      <c r="Z4" s="1" t="s">
        <v>882</v>
      </c>
      <c r="AA4" s="1" t="s">
        <v>881</v>
      </c>
      <c r="AB4" s="1" t="s">
        <v>880</v>
      </c>
      <c r="AC4" s="1" t="s">
        <v>879</v>
      </c>
      <c r="AD4" s="1" t="s">
        <v>878</v>
      </c>
      <c r="AE4" s="1" t="s">
        <v>877</v>
      </c>
      <c r="AF4" s="1" t="s">
        <v>876</v>
      </c>
      <c r="AG4" s="1" t="s">
        <v>875</v>
      </c>
      <c r="AH4" s="1" t="s">
        <v>874</v>
      </c>
      <c r="AI4" s="1" t="s">
        <v>873</v>
      </c>
      <c r="AJ4" s="1" t="s">
        <v>872</v>
      </c>
      <c r="AK4" s="1" t="s">
        <v>871</v>
      </c>
      <c r="AL4" s="1" t="s">
        <v>870</v>
      </c>
      <c r="AM4" s="1" t="s">
        <v>869</v>
      </c>
      <c r="AN4" s="1" t="s">
        <v>868</v>
      </c>
      <c r="AO4" s="1" t="s">
        <v>867</v>
      </c>
      <c r="AP4" s="1" t="s">
        <v>866</v>
      </c>
      <c r="AQ4" s="1" t="s">
        <v>865</v>
      </c>
      <c r="AR4" s="1" t="s">
        <v>864</v>
      </c>
      <c r="AS4" s="1" t="s">
        <v>863</v>
      </c>
      <c r="AT4" s="1" t="s">
        <v>862</v>
      </c>
      <c r="AU4" s="1" t="s">
        <v>861</v>
      </c>
      <c r="AV4" s="1" t="s">
        <v>860</v>
      </c>
    </row>
    <row r="5" spans="1:48" x14ac:dyDescent="0.15">
      <c r="B5" s="1" t="s">
        <v>859</v>
      </c>
      <c r="C5" s="1" t="s">
        <v>858</v>
      </c>
      <c r="D5" s="1" t="s">
        <v>857</v>
      </c>
      <c r="E5" s="1" t="s">
        <v>856</v>
      </c>
      <c r="F5" s="1" t="s">
        <v>855</v>
      </c>
      <c r="G5" s="1" t="s">
        <v>854</v>
      </c>
      <c r="H5" s="1" t="s">
        <v>853</v>
      </c>
      <c r="I5" s="1" t="s">
        <v>852</v>
      </c>
      <c r="J5" s="1" t="s">
        <v>851</v>
      </c>
      <c r="K5" s="1" t="s">
        <v>850</v>
      </c>
      <c r="L5" s="1" t="s">
        <v>849</v>
      </c>
      <c r="M5" s="1" t="s">
        <v>848</v>
      </c>
      <c r="N5" s="1" t="s">
        <v>847</v>
      </c>
      <c r="O5" s="1" t="s">
        <v>846</v>
      </c>
      <c r="P5" s="1" t="s">
        <v>845</v>
      </c>
      <c r="Q5" s="1" t="s">
        <v>844</v>
      </c>
      <c r="R5" s="1" t="s">
        <v>843</v>
      </c>
      <c r="S5" s="1" t="s">
        <v>842</v>
      </c>
      <c r="T5" s="1" t="s">
        <v>841</v>
      </c>
      <c r="U5" s="1" t="s">
        <v>840</v>
      </c>
      <c r="V5" s="1" t="s">
        <v>839</v>
      </c>
      <c r="W5" s="1" t="s">
        <v>838</v>
      </c>
      <c r="X5" s="1" t="s">
        <v>837</v>
      </c>
      <c r="Y5" s="1" t="s">
        <v>836</v>
      </c>
      <c r="Z5" s="1" t="s">
        <v>835</v>
      </c>
      <c r="AA5" s="1" t="s">
        <v>834</v>
      </c>
      <c r="AB5" s="1" t="s">
        <v>833</v>
      </c>
      <c r="AC5" s="1" t="s">
        <v>832</v>
      </c>
      <c r="AD5" s="1" t="s">
        <v>831</v>
      </c>
      <c r="AE5" s="1" t="s">
        <v>830</v>
      </c>
      <c r="AF5" s="1" t="s">
        <v>829</v>
      </c>
      <c r="AG5" s="1" t="s">
        <v>828</v>
      </c>
      <c r="AH5" s="1" t="s">
        <v>827</v>
      </c>
      <c r="AI5" s="1" t="s">
        <v>826</v>
      </c>
      <c r="AJ5" s="1" t="s">
        <v>825</v>
      </c>
      <c r="AK5" s="1" t="s">
        <v>824</v>
      </c>
      <c r="AL5" s="1" t="s">
        <v>823</v>
      </c>
      <c r="AM5" s="1" t="s">
        <v>822</v>
      </c>
      <c r="AN5" s="1" t="s">
        <v>821</v>
      </c>
      <c r="AO5" s="1" t="s">
        <v>820</v>
      </c>
      <c r="AP5" s="1" t="s">
        <v>819</v>
      </c>
      <c r="AQ5" s="1" t="s">
        <v>818</v>
      </c>
      <c r="AR5" s="1" t="s">
        <v>817</v>
      </c>
      <c r="AS5" s="1" t="s">
        <v>816</v>
      </c>
      <c r="AT5" s="1" t="s">
        <v>815</v>
      </c>
      <c r="AU5" s="1" t="s">
        <v>814</v>
      </c>
      <c r="AV5" s="1" t="s">
        <v>813</v>
      </c>
    </row>
    <row r="6" spans="1:48" x14ac:dyDescent="0.15">
      <c r="B6" s="1" t="s">
        <v>812</v>
      </c>
      <c r="C6" s="1" t="s">
        <v>811</v>
      </c>
      <c r="D6" s="1" t="s">
        <v>810</v>
      </c>
      <c r="E6" s="1" t="s">
        <v>809</v>
      </c>
      <c r="F6" s="1" t="s">
        <v>808</v>
      </c>
      <c r="G6" s="1" t="s">
        <v>807</v>
      </c>
      <c r="H6" s="1" t="s">
        <v>806</v>
      </c>
      <c r="I6" s="1" t="s">
        <v>805</v>
      </c>
      <c r="J6" s="1" t="s">
        <v>804</v>
      </c>
      <c r="K6" s="1" t="s">
        <v>803</v>
      </c>
      <c r="L6" s="1" t="s">
        <v>802</v>
      </c>
      <c r="M6" s="1" t="s">
        <v>801</v>
      </c>
      <c r="N6" s="1" t="s">
        <v>800</v>
      </c>
      <c r="O6" s="1" t="s">
        <v>799</v>
      </c>
      <c r="P6" s="1" t="s">
        <v>798</v>
      </c>
      <c r="Q6" s="1" t="s">
        <v>797</v>
      </c>
      <c r="R6" s="1" t="s">
        <v>796</v>
      </c>
      <c r="S6" s="1" t="s">
        <v>795</v>
      </c>
      <c r="T6" s="1" t="s">
        <v>794</v>
      </c>
      <c r="U6" s="1" t="s">
        <v>793</v>
      </c>
      <c r="V6" s="1" t="s">
        <v>792</v>
      </c>
      <c r="W6" s="1" t="s">
        <v>791</v>
      </c>
      <c r="X6" s="1" t="s">
        <v>790</v>
      </c>
      <c r="Y6" s="1" t="s">
        <v>789</v>
      </c>
      <c r="Z6" s="1" t="s">
        <v>788</v>
      </c>
      <c r="AA6" s="1" t="s">
        <v>787</v>
      </c>
      <c r="AB6" s="1" t="s">
        <v>786</v>
      </c>
      <c r="AC6" s="1" t="s">
        <v>785</v>
      </c>
      <c r="AD6" s="1" t="s">
        <v>784</v>
      </c>
      <c r="AE6" s="1" t="s">
        <v>783</v>
      </c>
      <c r="AF6" s="1" t="s">
        <v>782</v>
      </c>
      <c r="AG6" s="1" t="s">
        <v>781</v>
      </c>
      <c r="AH6" s="1" t="s">
        <v>780</v>
      </c>
      <c r="AI6" s="1" t="s">
        <v>779</v>
      </c>
      <c r="AJ6" s="1" t="s">
        <v>778</v>
      </c>
      <c r="AK6" s="1" t="s">
        <v>777</v>
      </c>
      <c r="AL6" s="1" t="s">
        <v>776</v>
      </c>
      <c r="AM6" s="1" t="s">
        <v>775</v>
      </c>
      <c r="AN6" s="1" t="s">
        <v>774</v>
      </c>
      <c r="AO6" s="1" t="s">
        <v>773</v>
      </c>
      <c r="AP6" s="1" t="s">
        <v>772</v>
      </c>
      <c r="AQ6" s="1" t="s">
        <v>771</v>
      </c>
      <c r="AR6" s="1" t="s">
        <v>770</v>
      </c>
      <c r="AS6" s="1" t="s">
        <v>769</v>
      </c>
      <c r="AT6" s="1" t="s">
        <v>768</v>
      </c>
      <c r="AU6" s="1" t="s">
        <v>767</v>
      </c>
      <c r="AV6" s="1" t="s">
        <v>766</v>
      </c>
    </row>
    <row r="7" spans="1:48" x14ac:dyDescent="0.15">
      <c r="B7" s="1" t="s">
        <v>765</v>
      </c>
      <c r="C7" s="1" t="s">
        <v>764</v>
      </c>
      <c r="D7" s="1" t="s">
        <v>763</v>
      </c>
      <c r="E7" s="1" t="s">
        <v>762</v>
      </c>
      <c r="F7" s="1" t="s">
        <v>761</v>
      </c>
      <c r="G7" s="1" t="s">
        <v>760</v>
      </c>
      <c r="H7" s="1" t="s">
        <v>759</v>
      </c>
      <c r="I7" s="1" t="s">
        <v>758</v>
      </c>
      <c r="J7" s="1" t="s">
        <v>757</v>
      </c>
      <c r="K7" s="1" t="s">
        <v>756</v>
      </c>
      <c r="L7" s="1" t="s">
        <v>755</v>
      </c>
      <c r="M7" s="1" t="s">
        <v>754</v>
      </c>
      <c r="N7" s="1" t="s">
        <v>753</v>
      </c>
      <c r="O7" s="1" t="s">
        <v>752</v>
      </c>
      <c r="P7" s="1" t="s">
        <v>751</v>
      </c>
      <c r="Q7" s="1" t="s">
        <v>750</v>
      </c>
      <c r="R7" s="1" t="s">
        <v>749</v>
      </c>
      <c r="S7" s="1" t="s">
        <v>748</v>
      </c>
      <c r="T7" s="1" t="s">
        <v>747</v>
      </c>
      <c r="U7" s="1" t="s">
        <v>746</v>
      </c>
      <c r="V7" s="1" t="s">
        <v>745</v>
      </c>
      <c r="W7" s="1" t="s">
        <v>744</v>
      </c>
      <c r="X7" s="1" t="s">
        <v>743</v>
      </c>
      <c r="Y7" s="1" t="s">
        <v>742</v>
      </c>
      <c r="Z7" s="1" t="s">
        <v>741</v>
      </c>
      <c r="AA7" s="1" t="s">
        <v>740</v>
      </c>
      <c r="AB7" s="1" t="s">
        <v>739</v>
      </c>
      <c r="AC7" s="1" t="s">
        <v>738</v>
      </c>
      <c r="AD7" s="1" t="s">
        <v>737</v>
      </c>
      <c r="AE7" s="1" t="s">
        <v>736</v>
      </c>
      <c r="AF7" s="1" t="s">
        <v>735</v>
      </c>
      <c r="AG7" s="1" t="s">
        <v>734</v>
      </c>
      <c r="AH7" s="1" t="s">
        <v>733</v>
      </c>
      <c r="AI7" s="1" t="s">
        <v>732</v>
      </c>
      <c r="AJ7" s="1" t="s">
        <v>731</v>
      </c>
      <c r="AK7" s="1" t="s">
        <v>730</v>
      </c>
      <c r="AL7" s="1" t="s">
        <v>729</v>
      </c>
      <c r="AM7" s="1" t="s">
        <v>728</v>
      </c>
      <c r="AN7" s="1" t="s">
        <v>727</v>
      </c>
      <c r="AO7" s="1" t="s">
        <v>726</v>
      </c>
      <c r="AP7" s="1" t="s">
        <v>725</v>
      </c>
      <c r="AQ7" s="1" t="s">
        <v>724</v>
      </c>
      <c r="AR7" s="1" t="s">
        <v>723</v>
      </c>
      <c r="AS7" s="1" t="s">
        <v>722</v>
      </c>
      <c r="AT7" s="1" t="s">
        <v>721</v>
      </c>
      <c r="AU7" s="1" t="s">
        <v>720</v>
      </c>
      <c r="AV7" s="1" t="s">
        <v>719</v>
      </c>
    </row>
    <row r="8" spans="1:48" x14ac:dyDescent="0.15">
      <c r="B8" s="1" t="s">
        <v>718</v>
      </c>
      <c r="C8" s="1" t="s">
        <v>717</v>
      </c>
      <c r="D8" s="1" t="s">
        <v>716</v>
      </c>
      <c r="E8" s="1" t="s">
        <v>715</v>
      </c>
      <c r="F8" s="1" t="s">
        <v>714</v>
      </c>
      <c r="G8" s="1" t="s">
        <v>713</v>
      </c>
      <c r="H8" s="1" t="s">
        <v>712</v>
      </c>
      <c r="I8" s="1" t="s">
        <v>711</v>
      </c>
      <c r="J8" s="1" t="s">
        <v>710</v>
      </c>
      <c r="K8" s="1" t="s">
        <v>709</v>
      </c>
      <c r="L8" s="1" t="s">
        <v>708</v>
      </c>
      <c r="M8" s="1" t="s">
        <v>707</v>
      </c>
      <c r="N8" s="1" t="s">
        <v>706</v>
      </c>
      <c r="O8" s="1" t="s">
        <v>705</v>
      </c>
      <c r="P8" s="1" t="s">
        <v>704</v>
      </c>
      <c r="Q8" s="1" t="s">
        <v>703</v>
      </c>
      <c r="R8" s="1" t="s">
        <v>702</v>
      </c>
      <c r="S8" s="1" t="s">
        <v>701</v>
      </c>
      <c r="T8" s="1" t="s">
        <v>700</v>
      </c>
      <c r="U8" s="1" t="s">
        <v>699</v>
      </c>
      <c r="V8" s="1" t="s">
        <v>698</v>
      </c>
      <c r="W8" s="1" t="s">
        <v>697</v>
      </c>
      <c r="X8" s="1" t="s">
        <v>696</v>
      </c>
      <c r="Y8" s="1" t="s">
        <v>695</v>
      </c>
      <c r="Z8" s="1" t="s">
        <v>694</v>
      </c>
      <c r="AA8" s="1" t="s">
        <v>693</v>
      </c>
      <c r="AB8" s="1" t="s">
        <v>692</v>
      </c>
      <c r="AC8" s="1" t="s">
        <v>691</v>
      </c>
      <c r="AD8" s="1" t="s">
        <v>690</v>
      </c>
      <c r="AE8" s="1" t="s">
        <v>689</v>
      </c>
      <c r="AF8" s="1" t="s">
        <v>688</v>
      </c>
      <c r="AG8" s="1" t="s">
        <v>687</v>
      </c>
      <c r="AH8" s="1" t="s">
        <v>686</v>
      </c>
      <c r="AI8" s="1" t="s">
        <v>685</v>
      </c>
      <c r="AJ8" s="1" t="s">
        <v>684</v>
      </c>
      <c r="AK8" s="1" t="s">
        <v>683</v>
      </c>
      <c r="AL8" s="1" t="s">
        <v>682</v>
      </c>
      <c r="AM8" s="1" t="s">
        <v>681</v>
      </c>
      <c r="AN8" s="1" t="s">
        <v>680</v>
      </c>
      <c r="AO8" s="1" t="s">
        <v>679</v>
      </c>
      <c r="AP8" s="1" t="s">
        <v>678</v>
      </c>
      <c r="AQ8" s="1" t="s">
        <v>677</v>
      </c>
      <c r="AR8" s="1" t="s">
        <v>676</v>
      </c>
      <c r="AS8" s="1" t="s">
        <v>675</v>
      </c>
      <c r="AT8" s="1" t="s">
        <v>674</v>
      </c>
      <c r="AU8" s="1" t="s">
        <v>673</v>
      </c>
      <c r="AV8" s="1" t="s">
        <v>672</v>
      </c>
    </row>
    <row r="9" spans="1:48" x14ac:dyDescent="0.15">
      <c r="B9" s="1" t="s">
        <v>671</v>
      </c>
      <c r="C9" s="1" t="s">
        <v>670</v>
      </c>
      <c r="D9" s="1" t="s">
        <v>669</v>
      </c>
      <c r="E9" s="1" t="s">
        <v>668</v>
      </c>
      <c r="F9" s="1" t="s">
        <v>667</v>
      </c>
      <c r="G9" s="1" t="s">
        <v>666</v>
      </c>
      <c r="H9" s="1" t="s">
        <v>665</v>
      </c>
      <c r="I9" s="1" t="s">
        <v>664</v>
      </c>
      <c r="J9" s="1" t="s">
        <v>663</v>
      </c>
      <c r="K9" s="1" t="s">
        <v>662</v>
      </c>
      <c r="L9" s="1" t="s">
        <v>661</v>
      </c>
      <c r="M9" s="1" t="s">
        <v>660</v>
      </c>
      <c r="N9" s="1" t="s">
        <v>659</v>
      </c>
      <c r="O9" s="1" t="s">
        <v>658</v>
      </c>
      <c r="P9" s="1" t="s">
        <v>657</v>
      </c>
      <c r="Q9" s="1" t="s">
        <v>656</v>
      </c>
      <c r="R9" s="1" t="s">
        <v>655</v>
      </c>
      <c r="S9" s="1" t="s">
        <v>654</v>
      </c>
      <c r="T9" s="1" t="s">
        <v>653</v>
      </c>
      <c r="U9" s="1" t="s">
        <v>652</v>
      </c>
      <c r="V9" s="1" t="s">
        <v>651</v>
      </c>
      <c r="W9" s="1" t="s">
        <v>650</v>
      </c>
      <c r="X9" s="1" t="s">
        <v>649</v>
      </c>
      <c r="Y9" s="1" t="s">
        <v>648</v>
      </c>
      <c r="Z9" s="1" t="s">
        <v>647</v>
      </c>
      <c r="AA9" s="1" t="s">
        <v>646</v>
      </c>
      <c r="AB9" s="1" t="s">
        <v>645</v>
      </c>
      <c r="AC9" s="1" t="s">
        <v>644</v>
      </c>
      <c r="AD9" s="1" t="s">
        <v>643</v>
      </c>
      <c r="AE9" s="1" t="s">
        <v>642</v>
      </c>
      <c r="AF9" s="1" t="s">
        <v>641</v>
      </c>
      <c r="AG9" s="1" t="s">
        <v>640</v>
      </c>
      <c r="AH9" s="1" t="s">
        <v>639</v>
      </c>
      <c r="AI9" s="1" t="s">
        <v>638</v>
      </c>
      <c r="AJ9" s="1" t="s">
        <v>637</v>
      </c>
      <c r="AK9" s="1" t="s">
        <v>636</v>
      </c>
      <c r="AL9" s="1" t="s">
        <v>635</v>
      </c>
      <c r="AM9" s="1" t="s">
        <v>634</v>
      </c>
      <c r="AN9" s="1" t="s">
        <v>633</v>
      </c>
      <c r="AO9" s="1" t="s">
        <v>632</v>
      </c>
      <c r="AP9" s="1" t="s">
        <v>631</v>
      </c>
      <c r="AQ9" s="1" t="s">
        <v>630</v>
      </c>
      <c r="AR9" s="1" t="s">
        <v>629</v>
      </c>
      <c r="AS9" s="1" t="s">
        <v>628</v>
      </c>
      <c r="AT9" s="1" t="s">
        <v>627</v>
      </c>
      <c r="AU9" s="1" t="s">
        <v>626</v>
      </c>
      <c r="AV9" s="1" t="s">
        <v>625</v>
      </c>
    </row>
    <row r="10" spans="1:48" x14ac:dyDescent="0.15">
      <c r="B10" s="1" t="s">
        <v>624</v>
      </c>
      <c r="C10" s="1" t="s">
        <v>623</v>
      </c>
      <c r="D10" s="1" t="s">
        <v>622</v>
      </c>
      <c r="E10" s="1" t="s">
        <v>621</v>
      </c>
      <c r="F10" s="1" t="s">
        <v>620</v>
      </c>
      <c r="G10" s="1" t="s">
        <v>619</v>
      </c>
      <c r="H10" s="1" t="s">
        <v>618</v>
      </c>
      <c r="I10" s="1" t="s">
        <v>617</v>
      </c>
      <c r="J10" s="1" t="s">
        <v>616</v>
      </c>
      <c r="K10" s="1" t="s">
        <v>615</v>
      </c>
      <c r="L10" s="1" t="s">
        <v>614</v>
      </c>
      <c r="M10" s="1" t="s">
        <v>613</v>
      </c>
      <c r="N10" s="1" t="s">
        <v>612</v>
      </c>
      <c r="O10" s="1" t="s">
        <v>611</v>
      </c>
      <c r="P10" s="1" t="s">
        <v>610</v>
      </c>
      <c r="Q10" s="1" t="s">
        <v>609</v>
      </c>
      <c r="R10" s="1" t="s">
        <v>608</v>
      </c>
      <c r="S10" s="1" t="s">
        <v>607</v>
      </c>
      <c r="T10" s="1" t="s">
        <v>606</v>
      </c>
      <c r="U10" s="1" t="s">
        <v>605</v>
      </c>
      <c r="V10" s="1" t="s">
        <v>604</v>
      </c>
      <c r="W10" s="1" t="s">
        <v>603</v>
      </c>
      <c r="X10" s="1" t="s">
        <v>602</v>
      </c>
      <c r="Y10" s="1" t="s">
        <v>601</v>
      </c>
      <c r="Z10" s="1" t="s">
        <v>600</v>
      </c>
      <c r="AA10" s="1" t="s">
        <v>599</v>
      </c>
      <c r="AB10" s="1" t="s">
        <v>598</v>
      </c>
      <c r="AC10" s="1" t="s">
        <v>597</v>
      </c>
      <c r="AD10" s="1" t="s">
        <v>596</v>
      </c>
      <c r="AE10" s="1" t="s">
        <v>595</v>
      </c>
      <c r="AF10" s="1" t="s">
        <v>594</v>
      </c>
      <c r="AG10" s="1" t="s">
        <v>593</v>
      </c>
      <c r="AH10" s="1" t="s">
        <v>592</v>
      </c>
      <c r="AI10" s="1" t="s">
        <v>591</v>
      </c>
      <c r="AJ10" s="1" t="s">
        <v>590</v>
      </c>
      <c r="AK10" s="1" t="s">
        <v>589</v>
      </c>
      <c r="AL10" s="1" t="s">
        <v>588</v>
      </c>
      <c r="AM10" s="1" t="s">
        <v>587</v>
      </c>
      <c r="AN10" s="1" t="s">
        <v>586</v>
      </c>
      <c r="AO10" s="1" t="s">
        <v>585</v>
      </c>
      <c r="AP10" s="1" t="s">
        <v>584</v>
      </c>
      <c r="AQ10" s="1" t="s">
        <v>583</v>
      </c>
      <c r="AR10" s="1" t="s">
        <v>582</v>
      </c>
      <c r="AS10" s="1" t="s">
        <v>581</v>
      </c>
      <c r="AT10" s="1" t="s">
        <v>580</v>
      </c>
      <c r="AU10" s="1" t="s">
        <v>579</v>
      </c>
      <c r="AV10" s="1" t="s">
        <v>578</v>
      </c>
    </row>
    <row r="11" spans="1:48" x14ac:dyDescent="0.15">
      <c r="B11" s="1" t="s">
        <v>577</v>
      </c>
      <c r="C11" s="1" t="s">
        <v>576</v>
      </c>
      <c r="D11" s="1" t="s">
        <v>575</v>
      </c>
      <c r="E11" s="1" t="s">
        <v>574</v>
      </c>
      <c r="F11" s="1" t="s">
        <v>573</v>
      </c>
      <c r="G11" s="1" t="s">
        <v>572</v>
      </c>
      <c r="H11" s="1" t="s">
        <v>571</v>
      </c>
      <c r="I11" s="1" t="s">
        <v>570</v>
      </c>
      <c r="J11" s="1" t="s">
        <v>569</v>
      </c>
      <c r="K11" s="1" t="s">
        <v>568</v>
      </c>
      <c r="L11" s="1" t="s">
        <v>567</v>
      </c>
      <c r="M11" s="1" t="s">
        <v>566</v>
      </c>
      <c r="N11" s="1" t="s">
        <v>565</v>
      </c>
      <c r="O11" s="1" t="s">
        <v>564</v>
      </c>
      <c r="P11" s="1" t="s">
        <v>563</v>
      </c>
      <c r="Q11" s="1" t="s">
        <v>562</v>
      </c>
      <c r="R11" s="1" t="s">
        <v>561</v>
      </c>
      <c r="S11" s="1" t="s">
        <v>560</v>
      </c>
      <c r="T11" s="1" t="s">
        <v>559</v>
      </c>
      <c r="U11" s="1" t="s">
        <v>558</v>
      </c>
      <c r="V11" s="1" t="s">
        <v>557</v>
      </c>
      <c r="W11" s="1" t="s">
        <v>556</v>
      </c>
      <c r="X11" s="1" t="s">
        <v>555</v>
      </c>
      <c r="Y11" s="1" t="s">
        <v>554</v>
      </c>
      <c r="Z11" s="1" t="s">
        <v>553</v>
      </c>
      <c r="AA11" s="1" t="s">
        <v>552</v>
      </c>
      <c r="AB11" s="1" t="s">
        <v>551</v>
      </c>
      <c r="AC11" s="1" t="s">
        <v>550</v>
      </c>
      <c r="AD11" s="1" t="s">
        <v>549</v>
      </c>
      <c r="AE11" s="1" t="s">
        <v>548</v>
      </c>
      <c r="AF11" s="1" t="s">
        <v>547</v>
      </c>
      <c r="AG11" s="1" t="s">
        <v>546</v>
      </c>
      <c r="AH11" s="1" t="s">
        <v>545</v>
      </c>
      <c r="AI11" s="1" t="s">
        <v>544</v>
      </c>
      <c r="AJ11" s="1" t="s">
        <v>543</v>
      </c>
      <c r="AK11" s="1" t="s">
        <v>542</v>
      </c>
      <c r="AL11" s="1" t="s">
        <v>541</v>
      </c>
      <c r="AM11" s="1" t="s">
        <v>540</v>
      </c>
      <c r="AN11" s="1" t="s">
        <v>539</v>
      </c>
      <c r="AO11" s="1" t="s">
        <v>538</v>
      </c>
      <c r="AP11" s="1" t="s">
        <v>537</v>
      </c>
      <c r="AQ11" s="1" t="s">
        <v>536</v>
      </c>
      <c r="AR11" s="1" t="s">
        <v>535</v>
      </c>
      <c r="AS11" s="1" t="s">
        <v>534</v>
      </c>
      <c r="AT11" s="1" t="s">
        <v>533</v>
      </c>
      <c r="AU11" s="1" t="s">
        <v>532</v>
      </c>
      <c r="AV11" s="1" t="s">
        <v>531</v>
      </c>
    </row>
    <row r="12" spans="1:48" x14ac:dyDescent="0.15">
      <c r="B12" s="1" t="s">
        <v>530</v>
      </c>
      <c r="C12" s="1" t="s">
        <v>529</v>
      </c>
      <c r="D12" s="1" t="s">
        <v>528</v>
      </c>
      <c r="E12" s="1" t="s">
        <v>527</v>
      </c>
      <c r="F12" s="1" t="s">
        <v>526</v>
      </c>
      <c r="G12" s="1" t="s">
        <v>525</v>
      </c>
      <c r="H12" s="1" t="s">
        <v>524</v>
      </c>
      <c r="I12" s="1" t="s">
        <v>523</v>
      </c>
      <c r="J12" s="1" t="s">
        <v>522</v>
      </c>
      <c r="K12" s="1" t="s">
        <v>521</v>
      </c>
      <c r="L12" s="1" t="s">
        <v>520</v>
      </c>
      <c r="M12" s="1" t="s">
        <v>519</v>
      </c>
      <c r="N12" s="1" t="s">
        <v>518</v>
      </c>
      <c r="O12" s="1" t="s">
        <v>517</v>
      </c>
      <c r="P12" s="1" t="s">
        <v>516</v>
      </c>
      <c r="Q12" s="1" t="s">
        <v>515</v>
      </c>
      <c r="R12" s="1" t="s">
        <v>514</v>
      </c>
      <c r="S12" s="1" t="s">
        <v>513</v>
      </c>
      <c r="T12" s="1" t="s">
        <v>512</v>
      </c>
      <c r="U12" s="1" t="s">
        <v>511</v>
      </c>
      <c r="V12" s="1" t="s">
        <v>510</v>
      </c>
      <c r="W12" s="1" t="s">
        <v>509</v>
      </c>
      <c r="X12" s="1" t="s">
        <v>508</v>
      </c>
      <c r="Y12" s="1" t="s">
        <v>507</v>
      </c>
      <c r="Z12" s="1" t="s">
        <v>506</v>
      </c>
      <c r="AA12" s="1" t="s">
        <v>505</v>
      </c>
      <c r="AB12" s="1" t="s">
        <v>504</v>
      </c>
      <c r="AC12" s="1" t="s">
        <v>503</v>
      </c>
      <c r="AD12" s="1" t="s">
        <v>502</v>
      </c>
      <c r="AE12" s="1" t="s">
        <v>501</v>
      </c>
      <c r="AF12" s="1" t="s">
        <v>1578</v>
      </c>
      <c r="AG12" s="1" t="s">
        <v>500</v>
      </c>
      <c r="AH12" s="1" t="s">
        <v>499</v>
      </c>
      <c r="AI12" s="1" t="s">
        <v>498</v>
      </c>
      <c r="AJ12" s="1" t="s">
        <v>497</v>
      </c>
      <c r="AK12" s="1" t="s">
        <v>1594</v>
      </c>
      <c r="AL12" s="1" t="s">
        <v>1610</v>
      </c>
      <c r="AM12" s="1" t="s">
        <v>496</v>
      </c>
      <c r="AN12" s="1" t="s">
        <v>495</v>
      </c>
      <c r="AO12" s="1" t="s">
        <v>494</v>
      </c>
      <c r="AP12" s="1" t="s">
        <v>493</v>
      </c>
      <c r="AQ12" s="1" t="s">
        <v>492</v>
      </c>
      <c r="AR12" s="1" t="s">
        <v>491</v>
      </c>
      <c r="AS12" s="1" t="s">
        <v>490</v>
      </c>
      <c r="AT12" s="1" t="s">
        <v>489</v>
      </c>
      <c r="AU12" s="1" t="s">
        <v>488</v>
      </c>
      <c r="AV12" s="1" t="s">
        <v>487</v>
      </c>
    </row>
    <row r="13" spans="1:48" x14ac:dyDescent="0.15">
      <c r="B13" s="1" t="s">
        <v>486</v>
      </c>
      <c r="C13" s="1" t="s">
        <v>485</v>
      </c>
      <c r="D13" s="1" t="s">
        <v>484</v>
      </c>
      <c r="E13" s="1" t="s">
        <v>483</v>
      </c>
      <c r="F13" s="1" t="s">
        <v>482</v>
      </c>
      <c r="G13" s="1" t="s">
        <v>481</v>
      </c>
      <c r="H13" s="1" t="s">
        <v>480</v>
      </c>
      <c r="I13" s="1" t="s">
        <v>479</v>
      </c>
      <c r="J13" s="1" t="s">
        <v>478</v>
      </c>
      <c r="K13" s="1" t="s">
        <v>477</v>
      </c>
      <c r="L13" s="1" t="s">
        <v>476</v>
      </c>
      <c r="M13" s="1" t="s">
        <v>475</v>
      </c>
      <c r="N13" s="1" t="s">
        <v>474</v>
      </c>
      <c r="O13" s="1" t="s">
        <v>473</v>
      </c>
      <c r="P13" s="1" t="s">
        <v>472</v>
      </c>
      <c r="Q13" s="1" t="s">
        <v>471</v>
      </c>
      <c r="R13" s="1" t="s">
        <v>470</v>
      </c>
      <c r="S13" s="1" t="s">
        <v>1350</v>
      </c>
      <c r="T13" s="1" t="s">
        <v>469</v>
      </c>
      <c r="U13" s="1" t="s">
        <v>468</v>
      </c>
      <c r="V13" s="1" t="s">
        <v>467</v>
      </c>
      <c r="W13" s="1" t="s">
        <v>466</v>
      </c>
      <c r="X13" s="1" t="s">
        <v>465</v>
      </c>
      <c r="Y13" s="1" t="s">
        <v>464</v>
      </c>
      <c r="Z13" s="1" t="s">
        <v>463</v>
      </c>
      <c r="AA13" s="1" t="s">
        <v>462</v>
      </c>
      <c r="AB13" s="1" t="s">
        <v>461</v>
      </c>
      <c r="AC13" s="1" t="s">
        <v>460</v>
      </c>
      <c r="AD13" s="1" t="s">
        <v>459</v>
      </c>
      <c r="AE13" s="1" t="s">
        <v>1557</v>
      </c>
      <c r="AF13" s="1" t="s">
        <v>458</v>
      </c>
      <c r="AG13" s="1" t="s">
        <v>457</v>
      </c>
      <c r="AH13" s="1" t="s">
        <v>456</v>
      </c>
      <c r="AI13" s="1" t="s">
        <v>455</v>
      </c>
      <c r="AJ13" s="1" t="s">
        <v>454</v>
      </c>
      <c r="AK13" s="1" t="s">
        <v>1595</v>
      </c>
      <c r="AL13" s="1" t="s">
        <v>1611</v>
      </c>
      <c r="AM13" s="1" t="s">
        <v>453</v>
      </c>
      <c r="AN13" s="1" t="s">
        <v>452</v>
      </c>
      <c r="AO13" s="1" t="s">
        <v>451</v>
      </c>
      <c r="AP13" s="1" t="s">
        <v>450</v>
      </c>
      <c r="AQ13" s="1" t="s">
        <v>449</v>
      </c>
      <c r="AR13" s="1" t="s">
        <v>448</v>
      </c>
      <c r="AS13" s="1" t="s">
        <v>447</v>
      </c>
      <c r="AT13" s="1" t="s">
        <v>1734</v>
      </c>
      <c r="AU13" s="1" t="s">
        <v>446</v>
      </c>
      <c r="AV13" s="1" t="s">
        <v>445</v>
      </c>
    </row>
    <row r="14" spans="1:48" x14ac:dyDescent="0.15">
      <c r="B14" s="1" t="s">
        <v>444</v>
      </c>
      <c r="C14" s="1" t="s">
        <v>1064</v>
      </c>
      <c r="D14" s="1" t="s">
        <v>443</v>
      </c>
      <c r="E14" s="1" t="s">
        <v>442</v>
      </c>
      <c r="F14" s="1" t="s">
        <v>441</v>
      </c>
      <c r="G14" s="1" t="s">
        <v>440</v>
      </c>
      <c r="H14" s="1" t="s">
        <v>439</v>
      </c>
      <c r="I14" s="1" t="s">
        <v>438</v>
      </c>
      <c r="J14" s="1" t="s">
        <v>437</v>
      </c>
      <c r="K14" s="1" t="s">
        <v>436</v>
      </c>
      <c r="L14" s="1" t="s">
        <v>435</v>
      </c>
      <c r="M14" s="1" t="s">
        <v>434</v>
      </c>
      <c r="N14" s="1" t="s">
        <v>433</v>
      </c>
      <c r="O14" s="1" t="s">
        <v>432</v>
      </c>
      <c r="P14" s="1" t="s">
        <v>431</v>
      </c>
      <c r="Q14" s="1" t="s">
        <v>1337</v>
      </c>
      <c r="R14" s="1" t="s">
        <v>430</v>
      </c>
      <c r="S14" s="1" t="s">
        <v>1351</v>
      </c>
      <c r="T14" s="1" t="s">
        <v>429</v>
      </c>
      <c r="U14" s="1" t="s">
        <v>428</v>
      </c>
      <c r="V14" s="1" t="s">
        <v>427</v>
      </c>
      <c r="W14" s="1" t="s">
        <v>426</v>
      </c>
      <c r="X14" s="1" t="s">
        <v>425</v>
      </c>
      <c r="Y14" s="1" t="s">
        <v>424</v>
      </c>
      <c r="Z14" s="1" t="s">
        <v>423</v>
      </c>
      <c r="AA14" s="1" t="s">
        <v>422</v>
      </c>
      <c r="AB14" s="1" t="s">
        <v>421</v>
      </c>
      <c r="AC14" s="1" t="s">
        <v>420</v>
      </c>
      <c r="AD14" s="1" t="s">
        <v>419</v>
      </c>
      <c r="AE14" s="1" t="s">
        <v>1558</v>
      </c>
      <c r="AF14" s="1" t="s">
        <v>418</v>
      </c>
      <c r="AG14" s="1" t="s">
        <v>417</v>
      </c>
      <c r="AH14" s="1" t="s">
        <v>416</v>
      </c>
      <c r="AI14" s="1" t="s">
        <v>415</v>
      </c>
      <c r="AJ14" s="1" t="s">
        <v>414</v>
      </c>
      <c r="AK14" s="1" t="s">
        <v>1596</v>
      </c>
      <c r="AL14" s="1" t="s">
        <v>1612</v>
      </c>
      <c r="AM14" s="1" t="s">
        <v>413</v>
      </c>
      <c r="AN14" s="1" t="s">
        <v>412</v>
      </c>
      <c r="AO14" s="1" t="s">
        <v>411</v>
      </c>
      <c r="AP14" s="1" t="s">
        <v>1682</v>
      </c>
      <c r="AQ14" s="1" t="s">
        <v>410</v>
      </c>
      <c r="AR14" s="1" t="s">
        <v>409</v>
      </c>
      <c r="AS14" s="1" t="s">
        <v>408</v>
      </c>
      <c r="AT14" s="1" t="s">
        <v>1735</v>
      </c>
      <c r="AU14" s="1" t="s">
        <v>407</v>
      </c>
      <c r="AV14" s="1" t="s">
        <v>406</v>
      </c>
    </row>
    <row r="15" spans="1:48" x14ac:dyDescent="0.15">
      <c r="B15" s="1" t="s">
        <v>405</v>
      </c>
      <c r="C15" s="1" t="s">
        <v>1065</v>
      </c>
      <c r="D15" s="1" t="s">
        <v>404</v>
      </c>
      <c r="E15" s="1" t="s">
        <v>403</v>
      </c>
      <c r="F15" s="1" t="s">
        <v>402</v>
      </c>
      <c r="G15" s="1" t="s">
        <v>401</v>
      </c>
      <c r="H15" s="1" t="s">
        <v>400</v>
      </c>
      <c r="I15" s="1" t="s">
        <v>399</v>
      </c>
      <c r="J15" s="1" t="s">
        <v>398</v>
      </c>
      <c r="K15" s="1" t="s">
        <v>397</v>
      </c>
      <c r="L15" s="1" t="s">
        <v>396</v>
      </c>
      <c r="M15" s="1" t="s">
        <v>395</v>
      </c>
      <c r="N15" s="1" t="s">
        <v>394</v>
      </c>
      <c r="O15" s="1" t="s">
        <v>393</v>
      </c>
      <c r="P15" s="1" t="s">
        <v>392</v>
      </c>
      <c r="Q15" s="1" t="s">
        <v>1338</v>
      </c>
      <c r="R15" s="1" t="s">
        <v>1342</v>
      </c>
      <c r="S15" s="1" t="s">
        <v>1352</v>
      </c>
      <c r="T15" s="1" t="s">
        <v>391</v>
      </c>
      <c r="U15" s="1" t="s">
        <v>390</v>
      </c>
      <c r="V15" s="1" t="s">
        <v>389</v>
      </c>
      <c r="W15" s="1" t="s">
        <v>388</v>
      </c>
      <c r="X15" s="1" t="s">
        <v>387</v>
      </c>
      <c r="Y15" s="1" t="s">
        <v>386</v>
      </c>
      <c r="Z15" s="1" t="s">
        <v>385</v>
      </c>
      <c r="AA15" s="1" t="s">
        <v>384</v>
      </c>
      <c r="AB15" s="1" t="s">
        <v>383</v>
      </c>
      <c r="AC15" s="1" t="s">
        <v>382</v>
      </c>
      <c r="AD15" s="1" t="s">
        <v>381</v>
      </c>
      <c r="AE15" s="1" t="s">
        <v>1559</v>
      </c>
      <c r="AF15" s="1" t="s">
        <v>380</v>
      </c>
      <c r="AG15" s="1" t="s">
        <v>379</v>
      </c>
      <c r="AH15" s="1" t="s">
        <v>378</v>
      </c>
      <c r="AI15" s="1" t="s">
        <v>377</v>
      </c>
      <c r="AJ15" s="1" t="s">
        <v>376</v>
      </c>
      <c r="AK15" s="1" t="s">
        <v>1597</v>
      </c>
      <c r="AL15" s="1" t="s">
        <v>1613</v>
      </c>
      <c r="AM15" s="1" t="s">
        <v>1619</v>
      </c>
      <c r="AN15" s="1" t="s">
        <v>1628</v>
      </c>
      <c r="AO15" s="1" t="s">
        <v>375</v>
      </c>
      <c r="AP15" s="1" t="s">
        <v>1683</v>
      </c>
      <c r="AQ15" s="1" t="s">
        <v>374</v>
      </c>
      <c r="AR15" s="1" t="s">
        <v>373</v>
      </c>
      <c r="AS15" s="1" t="s">
        <v>372</v>
      </c>
      <c r="AT15" s="1" t="s">
        <v>1736</v>
      </c>
      <c r="AU15" s="1" t="s">
        <v>371</v>
      </c>
      <c r="AV15" s="1" t="s">
        <v>1771</v>
      </c>
    </row>
    <row r="16" spans="1:48" x14ac:dyDescent="0.15">
      <c r="B16" s="1" t="s">
        <v>370</v>
      </c>
      <c r="C16" s="1" t="s">
        <v>1066</v>
      </c>
      <c r="D16" s="1" t="s">
        <v>369</v>
      </c>
      <c r="E16" s="1" t="s">
        <v>368</v>
      </c>
      <c r="F16" s="1" t="s">
        <v>367</v>
      </c>
      <c r="G16" s="1" t="s">
        <v>366</v>
      </c>
      <c r="H16" s="1" t="s">
        <v>365</v>
      </c>
      <c r="I16" s="1" t="s">
        <v>364</v>
      </c>
      <c r="J16" s="1" t="s">
        <v>363</v>
      </c>
      <c r="K16" s="1" t="s">
        <v>1237</v>
      </c>
      <c r="L16" s="1" t="s">
        <v>362</v>
      </c>
      <c r="M16" s="1" t="s">
        <v>361</v>
      </c>
      <c r="N16" s="1" t="s">
        <v>360</v>
      </c>
      <c r="O16" s="1" t="s">
        <v>359</v>
      </c>
      <c r="P16" s="1" t="s">
        <v>358</v>
      </c>
      <c r="Q16" s="1" t="s">
        <v>1339</v>
      </c>
      <c r="R16" s="1" t="s">
        <v>1343</v>
      </c>
      <c r="S16" s="1" t="s">
        <v>1353</v>
      </c>
      <c r="T16" s="1" t="s">
        <v>357</v>
      </c>
      <c r="U16" s="1" t="s">
        <v>356</v>
      </c>
      <c r="V16" s="1" t="s">
        <v>355</v>
      </c>
      <c r="W16" s="1" t="s">
        <v>354</v>
      </c>
      <c r="X16" s="1" t="s">
        <v>353</v>
      </c>
      <c r="Y16" s="1" t="s">
        <v>352</v>
      </c>
      <c r="Z16" s="1" t="s">
        <v>351</v>
      </c>
      <c r="AA16" s="1" t="s">
        <v>350</v>
      </c>
      <c r="AB16" s="1" t="s">
        <v>349</v>
      </c>
      <c r="AC16" s="1" t="s">
        <v>348</v>
      </c>
      <c r="AD16" s="1" t="s">
        <v>1531</v>
      </c>
      <c r="AE16" s="1" t="s">
        <v>1560</v>
      </c>
      <c r="AF16" s="1" t="s">
        <v>347</v>
      </c>
      <c r="AG16" s="1" t="s">
        <v>346</v>
      </c>
      <c r="AH16" s="1" t="s">
        <v>345</v>
      </c>
      <c r="AI16" s="1" t="s">
        <v>344</v>
      </c>
      <c r="AJ16" s="1" t="s">
        <v>343</v>
      </c>
      <c r="AK16" s="1" t="s">
        <v>1598</v>
      </c>
      <c r="AL16" s="1" t="s">
        <v>1614</v>
      </c>
      <c r="AM16" s="1" t="s">
        <v>1620</v>
      </c>
      <c r="AN16" s="1" t="s">
        <v>1629</v>
      </c>
      <c r="AO16" s="1" t="s">
        <v>342</v>
      </c>
      <c r="AP16" s="1" t="s">
        <v>1684</v>
      </c>
      <c r="AQ16" s="1" t="s">
        <v>341</v>
      </c>
      <c r="AR16" s="1" t="s">
        <v>340</v>
      </c>
      <c r="AS16" s="1" t="s">
        <v>339</v>
      </c>
      <c r="AT16" s="1" t="s">
        <v>1737</v>
      </c>
      <c r="AU16" s="1" t="s">
        <v>338</v>
      </c>
      <c r="AV16" s="1" t="s">
        <v>1772</v>
      </c>
    </row>
    <row r="17" spans="2:48" x14ac:dyDescent="0.15">
      <c r="B17" s="1" t="s">
        <v>337</v>
      </c>
      <c r="C17" s="1" t="s">
        <v>1067</v>
      </c>
      <c r="D17" s="1" t="s">
        <v>336</v>
      </c>
      <c r="E17" s="1" t="s">
        <v>335</v>
      </c>
      <c r="F17" s="1" t="s">
        <v>1134</v>
      </c>
      <c r="G17" s="1" t="s">
        <v>1146</v>
      </c>
      <c r="H17" s="1" t="s">
        <v>1168</v>
      </c>
      <c r="I17" s="1" t="s">
        <v>334</v>
      </c>
      <c r="J17" s="1" t="s">
        <v>333</v>
      </c>
      <c r="K17" s="1" t="s">
        <v>1238</v>
      </c>
      <c r="L17" s="1" t="s">
        <v>332</v>
      </c>
      <c r="M17" s="1" t="s">
        <v>331</v>
      </c>
      <c r="N17" s="1" t="s">
        <v>330</v>
      </c>
      <c r="O17" s="1" t="s">
        <v>329</v>
      </c>
      <c r="P17" s="1" t="s">
        <v>328</v>
      </c>
      <c r="Q17" s="1" t="s">
        <v>1340</v>
      </c>
      <c r="R17" s="1" t="s">
        <v>1344</v>
      </c>
      <c r="S17" s="1" t="s">
        <v>1354</v>
      </c>
      <c r="T17" s="1" t="s">
        <v>1358</v>
      </c>
      <c r="U17" s="1" t="s">
        <v>327</v>
      </c>
      <c r="V17" s="1" t="s">
        <v>326</v>
      </c>
      <c r="W17" s="1" t="s">
        <v>325</v>
      </c>
      <c r="X17" s="1" t="s">
        <v>324</v>
      </c>
      <c r="Y17" s="1" t="s">
        <v>323</v>
      </c>
      <c r="Z17" s="1" t="s">
        <v>1493</v>
      </c>
      <c r="AA17" s="1" t="s">
        <v>322</v>
      </c>
      <c r="AB17" s="1" t="s">
        <v>321</v>
      </c>
      <c r="AC17" s="1" t="s">
        <v>320</v>
      </c>
      <c r="AD17" s="1" t="s">
        <v>1532</v>
      </c>
      <c r="AE17" s="1" t="s">
        <v>1561</v>
      </c>
      <c r="AF17" s="1" t="s">
        <v>1579</v>
      </c>
      <c r="AG17" s="1" t="s">
        <v>319</v>
      </c>
      <c r="AH17" s="1" t="s">
        <v>318</v>
      </c>
      <c r="AI17" s="1" t="s">
        <v>317</v>
      </c>
      <c r="AJ17" s="1" t="s">
        <v>316</v>
      </c>
      <c r="AK17" s="1" t="s">
        <v>1599</v>
      </c>
      <c r="AL17" s="1" t="s">
        <v>1615</v>
      </c>
      <c r="AM17" s="1" t="s">
        <v>1621</v>
      </c>
      <c r="AN17" s="1" t="s">
        <v>1630</v>
      </c>
      <c r="AO17" s="1" t="s">
        <v>315</v>
      </c>
      <c r="AP17" s="1" t="s">
        <v>1685</v>
      </c>
      <c r="AQ17" s="1" t="s">
        <v>1692</v>
      </c>
      <c r="AR17" s="1" t="s">
        <v>314</v>
      </c>
      <c r="AS17" s="1" t="s">
        <v>313</v>
      </c>
      <c r="AT17" s="1" t="s">
        <v>1738</v>
      </c>
      <c r="AU17" s="1" t="s">
        <v>312</v>
      </c>
      <c r="AV17" s="1" t="s">
        <v>1773</v>
      </c>
    </row>
    <row r="18" spans="2:48" x14ac:dyDescent="0.15">
      <c r="B18" s="1" t="s">
        <v>311</v>
      </c>
      <c r="C18" s="1" t="s">
        <v>1068</v>
      </c>
      <c r="D18" s="1" t="s">
        <v>1094</v>
      </c>
      <c r="E18" s="1" t="s">
        <v>1113</v>
      </c>
      <c r="F18" s="1" t="s">
        <v>1135</v>
      </c>
      <c r="G18" s="1" t="s">
        <v>1147</v>
      </c>
      <c r="H18" s="1" t="s">
        <v>1169</v>
      </c>
      <c r="I18" s="1" t="s">
        <v>310</v>
      </c>
      <c r="J18" s="1" t="s">
        <v>1226</v>
      </c>
      <c r="K18" s="1" t="s">
        <v>1239</v>
      </c>
      <c r="L18" s="1" t="s">
        <v>309</v>
      </c>
      <c r="M18" s="1" t="s">
        <v>308</v>
      </c>
      <c r="N18" s="1" t="s">
        <v>307</v>
      </c>
      <c r="O18" s="1" t="s">
        <v>306</v>
      </c>
      <c r="P18" s="1" t="s">
        <v>305</v>
      </c>
      <c r="Q18" s="1" t="s">
        <v>1341</v>
      </c>
      <c r="R18" s="1" t="s">
        <v>1345</v>
      </c>
      <c r="S18" s="1" t="s">
        <v>1355</v>
      </c>
      <c r="T18" s="1" t="s">
        <v>1359</v>
      </c>
      <c r="U18" s="1" t="s">
        <v>304</v>
      </c>
      <c r="V18" s="1" t="s">
        <v>303</v>
      </c>
      <c r="W18" s="1" t="s">
        <v>302</v>
      </c>
      <c r="X18" s="1" t="s">
        <v>301</v>
      </c>
      <c r="Y18" s="1" t="s">
        <v>1479</v>
      </c>
      <c r="Z18" s="1" t="s">
        <v>1494</v>
      </c>
      <c r="AA18" s="1" t="s">
        <v>300</v>
      </c>
      <c r="AB18" s="1" t="s">
        <v>299</v>
      </c>
      <c r="AC18" s="1" t="s">
        <v>298</v>
      </c>
      <c r="AD18" s="1" t="s">
        <v>1533</v>
      </c>
      <c r="AE18" s="1" t="s">
        <v>1562</v>
      </c>
      <c r="AF18" s="1" t="s">
        <v>297</v>
      </c>
      <c r="AG18" s="1" t="s">
        <v>296</v>
      </c>
      <c r="AH18" s="1" t="s">
        <v>295</v>
      </c>
      <c r="AI18" s="1" t="s">
        <v>294</v>
      </c>
      <c r="AJ18" s="1" t="s">
        <v>1589</v>
      </c>
      <c r="AK18" s="1" t="s">
        <v>1600</v>
      </c>
      <c r="AL18" s="1" t="s">
        <v>1616</v>
      </c>
      <c r="AM18" s="1" t="s">
        <v>1622</v>
      </c>
      <c r="AN18" s="1" t="s">
        <v>1631</v>
      </c>
      <c r="AO18" s="1" t="s">
        <v>293</v>
      </c>
      <c r="AP18" s="1" t="s">
        <v>1686</v>
      </c>
      <c r="AQ18" s="1" t="s">
        <v>1693</v>
      </c>
      <c r="AR18" s="1" t="s">
        <v>1699</v>
      </c>
      <c r="AS18" s="1" t="s">
        <v>1730</v>
      </c>
      <c r="AT18" s="1" t="s">
        <v>1739</v>
      </c>
      <c r="AU18" s="1" t="s">
        <v>292</v>
      </c>
      <c r="AV18" s="1" t="s">
        <v>1774</v>
      </c>
    </row>
    <row r="19" spans="2:48" x14ac:dyDescent="0.15">
      <c r="B19" s="1" t="s">
        <v>291</v>
      </c>
      <c r="C19" s="1" t="s">
        <v>1069</v>
      </c>
      <c r="D19" s="1" t="s">
        <v>1095</v>
      </c>
      <c r="E19" s="1" t="s">
        <v>1114</v>
      </c>
      <c r="F19" s="1" t="s">
        <v>1136</v>
      </c>
      <c r="G19" s="1" t="s">
        <v>1148</v>
      </c>
      <c r="H19" s="1" t="s">
        <v>1170</v>
      </c>
      <c r="I19" s="1" t="s">
        <v>290</v>
      </c>
      <c r="J19" s="1" t="s">
        <v>1227</v>
      </c>
      <c r="K19" s="1" t="s">
        <v>1240</v>
      </c>
      <c r="L19" s="1" t="s">
        <v>289</v>
      </c>
      <c r="M19" s="1" t="s">
        <v>288</v>
      </c>
      <c r="N19" s="1" t="s">
        <v>287</v>
      </c>
      <c r="O19" s="1" t="s">
        <v>286</v>
      </c>
      <c r="P19" s="1" t="s">
        <v>285</v>
      </c>
      <c r="R19" s="1" t="s">
        <v>1346</v>
      </c>
      <c r="S19" s="1" t="s">
        <v>1356</v>
      </c>
      <c r="T19" s="1" t="s">
        <v>1360</v>
      </c>
      <c r="U19" s="1" t="s">
        <v>284</v>
      </c>
      <c r="V19" s="1" t="s">
        <v>283</v>
      </c>
      <c r="W19" s="1" t="s">
        <v>282</v>
      </c>
      <c r="X19" s="1" t="s">
        <v>281</v>
      </c>
      <c r="Y19" s="1" t="s">
        <v>1480</v>
      </c>
      <c r="Z19" s="1" t="s">
        <v>1495</v>
      </c>
      <c r="AA19" s="1" t="s">
        <v>1499</v>
      </c>
      <c r="AB19" s="1" t="s">
        <v>280</v>
      </c>
      <c r="AC19" s="1" t="s">
        <v>279</v>
      </c>
      <c r="AD19" s="1" t="s">
        <v>1534</v>
      </c>
      <c r="AE19" s="1" t="s">
        <v>1563</v>
      </c>
      <c r="AF19" s="1" t="s">
        <v>278</v>
      </c>
      <c r="AG19" s="1" t="s">
        <v>277</v>
      </c>
      <c r="AH19" s="1" t="s">
        <v>1580</v>
      </c>
      <c r="AI19" s="1" t="s">
        <v>276</v>
      </c>
      <c r="AJ19" s="1" t="s">
        <v>1590</v>
      </c>
      <c r="AK19" s="1" t="s">
        <v>1601</v>
      </c>
      <c r="AL19" s="1" t="s">
        <v>1617</v>
      </c>
      <c r="AM19" s="1" t="s">
        <v>1623</v>
      </c>
      <c r="AN19" s="1" t="s">
        <v>1632</v>
      </c>
      <c r="AO19" s="1" t="s">
        <v>275</v>
      </c>
      <c r="AP19" s="1" t="s">
        <v>1687</v>
      </c>
      <c r="AQ19" s="1" t="s">
        <v>1694</v>
      </c>
      <c r="AR19" s="1" t="s">
        <v>1700</v>
      </c>
      <c r="AS19" s="1" t="s">
        <v>1731</v>
      </c>
      <c r="AT19" s="1" t="s">
        <v>1740</v>
      </c>
      <c r="AU19" s="1" t="s">
        <v>274</v>
      </c>
      <c r="AV19" s="1" t="s">
        <v>1775</v>
      </c>
    </row>
    <row r="20" spans="2:48" x14ac:dyDescent="0.15">
      <c r="B20" s="1" t="s">
        <v>273</v>
      </c>
      <c r="C20" s="1" t="s">
        <v>1070</v>
      </c>
      <c r="D20" s="1" t="s">
        <v>1096</v>
      </c>
      <c r="E20" s="1" t="s">
        <v>1115</v>
      </c>
      <c r="F20" s="1" t="s">
        <v>1137</v>
      </c>
      <c r="G20" s="1" t="s">
        <v>1149</v>
      </c>
      <c r="H20" s="1" t="s">
        <v>1171</v>
      </c>
      <c r="I20" s="1" t="s">
        <v>272</v>
      </c>
      <c r="J20" s="1" t="s">
        <v>1228</v>
      </c>
      <c r="K20" s="1" t="s">
        <v>1241</v>
      </c>
      <c r="L20" s="1" t="s">
        <v>271</v>
      </c>
      <c r="M20" s="1" t="s">
        <v>270</v>
      </c>
      <c r="N20" s="1" t="s">
        <v>269</v>
      </c>
      <c r="O20" s="1" t="s">
        <v>268</v>
      </c>
      <c r="P20" s="1" t="s">
        <v>267</v>
      </c>
      <c r="R20" s="1" t="s">
        <v>1347</v>
      </c>
      <c r="S20" s="1" t="s">
        <v>1357</v>
      </c>
      <c r="T20" s="1" t="s">
        <v>1361</v>
      </c>
      <c r="U20" s="1" t="s">
        <v>266</v>
      </c>
      <c r="V20" s="1" t="s">
        <v>265</v>
      </c>
      <c r="W20" s="1" t="s">
        <v>264</v>
      </c>
      <c r="X20" s="1" t="s">
        <v>263</v>
      </c>
      <c r="Y20" s="1" t="s">
        <v>1481</v>
      </c>
      <c r="Z20" s="1" t="s">
        <v>1496</v>
      </c>
      <c r="AA20" s="1" t="s">
        <v>1500</v>
      </c>
      <c r="AB20" s="1" t="s">
        <v>262</v>
      </c>
      <c r="AC20" s="1" t="s">
        <v>261</v>
      </c>
      <c r="AD20" s="1" t="s">
        <v>1535</v>
      </c>
      <c r="AE20" s="1" t="s">
        <v>1564</v>
      </c>
      <c r="AF20" s="1" t="s">
        <v>260</v>
      </c>
      <c r="AG20" s="1" t="s">
        <v>259</v>
      </c>
      <c r="AH20" s="1" t="s">
        <v>1581</v>
      </c>
      <c r="AI20" s="1" t="s">
        <v>258</v>
      </c>
      <c r="AJ20" s="1" t="s">
        <v>1591</v>
      </c>
      <c r="AK20" s="1" t="s">
        <v>1602</v>
      </c>
      <c r="AL20" s="1" t="s">
        <v>1618</v>
      </c>
      <c r="AM20" s="1" t="s">
        <v>1624</v>
      </c>
      <c r="AN20" s="1" t="s">
        <v>1633</v>
      </c>
      <c r="AO20" s="1" t="s">
        <v>257</v>
      </c>
      <c r="AP20" s="1" t="s">
        <v>1688</v>
      </c>
      <c r="AQ20" s="1" t="s">
        <v>1695</v>
      </c>
      <c r="AR20" s="1" t="s">
        <v>1701</v>
      </c>
      <c r="AS20" s="1" t="s">
        <v>1732</v>
      </c>
      <c r="AT20" s="1" t="s">
        <v>1741</v>
      </c>
      <c r="AU20" s="1" t="s">
        <v>256</v>
      </c>
      <c r="AV20" s="1" t="s">
        <v>1776</v>
      </c>
    </row>
    <row r="21" spans="2:48" x14ac:dyDescent="0.15">
      <c r="B21" s="1" t="s">
        <v>255</v>
      </c>
      <c r="C21" s="1" t="s">
        <v>1071</v>
      </c>
      <c r="D21" s="1" t="s">
        <v>1097</v>
      </c>
      <c r="E21" s="1" t="s">
        <v>1116</v>
      </c>
      <c r="F21" s="1" t="s">
        <v>1138</v>
      </c>
      <c r="G21" s="1" t="s">
        <v>1150</v>
      </c>
      <c r="H21" s="1" t="s">
        <v>1172</v>
      </c>
      <c r="I21" s="1" t="s">
        <v>254</v>
      </c>
      <c r="J21" s="1" t="s">
        <v>1229</v>
      </c>
      <c r="K21" s="1" t="s">
        <v>1242</v>
      </c>
      <c r="L21" s="1" t="s">
        <v>253</v>
      </c>
      <c r="M21" s="1" t="s">
        <v>252</v>
      </c>
      <c r="N21" s="1" t="s">
        <v>251</v>
      </c>
      <c r="O21" s="1" t="s">
        <v>250</v>
      </c>
      <c r="P21" s="1" t="s">
        <v>249</v>
      </c>
      <c r="R21" s="1" t="s">
        <v>1348</v>
      </c>
      <c r="T21" s="1" t="s">
        <v>1362</v>
      </c>
      <c r="U21" s="1" t="s">
        <v>248</v>
      </c>
      <c r="V21" s="1" t="s">
        <v>247</v>
      </c>
      <c r="W21" s="1" t="s">
        <v>246</v>
      </c>
      <c r="X21" s="1" t="s">
        <v>245</v>
      </c>
      <c r="Y21" s="1" t="s">
        <v>1482</v>
      </c>
      <c r="Z21" s="1" t="s">
        <v>1497</v>
      </c>
      <c r="AA21" s="1" t="s">
        <v>1501</v>
      </c>
      <c r="AB21" s="1" t="s">
        <v>244</v>
      </c>
      <c r="AC21" s="1" t="s">
        <v>243</v>
      </c>
      <c r="AD21" s="1" t="s">
        <v>1536</v>
      </c>
      <c r="AE21" s="1" t="s">
        <v>1565</v>
      </c>
      <c r="AF21" s="1" t="s">
        <v>242</v>
      </c>
      <c r="AG21" s="1" t="s">
        <v>241</v>
      </c>
      <c r="AH21" s="1" t="s">
        <v>1582</v>
      </c>
      <c r="AI21" s="1" t="s">
        <v>240</v>
      </c>
      <c r="AJ21" s="1" t="s">
        <v>1592</v>
      </c>
      <c r="AK21" s="1" t="s">
        <v>1603</v>
      </c>
      <c r="AM21" s="1" t="s">
        <v>1625</v>
      </c>
      <c r="AN21" s="1" t="s">
        <v>1634</v>
      </c>
      <c r="AO21" s="1" t="s">
        <v>239</v>
      </c>
      <c r="AP21" s="1" t="s">
        <v>1689</v>
      </c>
      <c r="AQ21" s="1" t="s">
        <v>1696</v>
      </c>
      <c r="AR21" s="1" t="s">
        <v>1702</v>
      </c>
      <c r="AS21" s="1" t="s">
        <v>1733</v>
      </c>
      <c r="AT21" s="1" t="s">
        <v>1742</v>
      </c>
      <c r="AU21" s="1" t="s">
        <v>238</v>
      </c>
      <c r="AV21" s="1" t="s">
        <v>1777</v>
      </c>
    </row>
    <row r="22" spans="2:48" x14ac:dyDescent="0.15">
      <c r="B22" s="1" t="s">
        <v>237</v>
      </c>
      <c r="C22" s="1" t="s">
        <v>1072</v>
      </c>
      <c r="D22" s="1" t="s">
        <v>1098</v>
      </c>
      <c r="E22" s="1" t="s">
        <v>1117</v>
      </c>
      <c r="F22" s="1" t="s">
        <v>1139</v>
      </c>
      <c r="G22" s="1" t="s">
        <v>1151</v>
      </c>
      <c r="H22" s="1" t="s">
        <v>1173</v>
      </c>
      <c r="I22" s="1" t="s">
        <v>236</v>
      </c>
      <c r="J22" s="1" t="s">
        <v>1230</v>
      </c>
      <c r="K22" s="1" t="s">
        <v>1243</v>
      </c>
      <c r="L22" s="1" t="s">
        <v>235</v>
      </c>
      <c r="M22" s="1" t="s">
        <v>234</v>
      </c>
      <c r="N22" s="1" t="s">
        <v>233</v>
      </c>
      <c r="O22" s="1" t="s">
        <v>232</v>
      </c>
      <c r="P22" s="1" t="s">
        <v>231</v>
      </c>
      <c r="R22" s="1" t="s">
        <v>1349</v>
      </c>
      <c r="T22" s="1" t="s">
        <v>1363</v>
      </c>
      <c r="U22" s="1" t="s">
        <v>230</v>
      </c>
      <c r="V22" s="1" t="s">
        <v>229</v>
      </c>
      <c r="W22" s="1" t="s">
        <v>228</v>
      </c>
      <c r="X22" s="1" t="s">
        <v>227</v>
      </c>
      <c r="Y22" s="1" t="s">
        <v>1483</v>
      </c>
      <c r="Z22" s="1" t="s">
        <v>1498</v>
      </c>
      <c r="AA22" s="1" t="s">
        <v>1502</v>
      </c>
      <c r="AB22" s="1" t="s">
        <v>226</v>
      </c>
      <c r="AC22" s="1" t="s">
        <v>225</v>
      </c>
      <c r="AD22" s="1" t="s">
        <v>1537</v>
      </c>
      <c r="AE22" s="1" t="s">
        <v>1566</v>
      </c>
      <c r="AF22" s="1" t="s">
        <v>224</v>
      </c>
      <c r="AG22" s="1" t="s">
        <v>223</v>
      </c>
      <c r="AH22" s="1" t="s">
        <v>1583</v>
      </c>
      <c r="AI22" s="1" t="s">
        <v>222</v>
      </c>
      <c r="AJ22" s="1" t="s">
        <v>1593</v>
      </c>
      <c r="AK22" s="1" t="s">
        <v>1604</v>
      </c>
      <c r="AM22" s="1" t="s">
        <v>1626</v>
      </c>
      <c r="AN22" s="1" t="s">
        <v>1635</v>
      </c>
      <c r="AO22" s="1" t="s">
        <v>221</v>
      </c>
      <c r="AP22" s="1" t="s">
        <v>1690</v>
      </c>
      <c r="AQ22" s="1" t="s">
        <v>220</v>
      </c>
      <c r="AR22" s="1" t="s">
        <v>1703</v>
      </c>
      <c r="AT22" s="1" t="s">
        <v>1743</v>
      </c>
      <c r="AU22" s="1" t="s">
        <v>219</v>
      </c>
      <c r="AV22" s="1" t="s">
        <v>1778</v>
      </c>
    </row>
    <row r="23" spans="2:48" x14ac:dyDescent="0.15">
      <c r="B23" s="1" t="s">
        <v>218</v>
      </c>
      <c r="C23" s="1" t="s">
        <v>1073</v>
      </c>
      <c r="D23" s="1" t="s">
        <v>1099</v>
      </c>
      <c r="E23" s="1" t="s">
        <v>1118</v>
      </c>
      <c r="F23" s="1" t="s">
        <v>1140</v>
      </c>
      <c r="G23" s="1" t="s">
        <v>1152</v>
      </c>
      <c r="H23" s="1" t="s">
        <v>1174</v>
      </c>
      <c r="I23" s="1" t="s">
        <v>217</v>
      </c>
      <c r="J23" s="1" t="s">
        <v>1231</v>
      </c>
      <c r="K23" s="1" t="s">
        <v>1244</v>
      </c>
      <c r="L23" s="1" t="s">
        <v>216</v>
      </c>
      <c r="M23" s="1" t="s">
        <v>215</v>
      </c>
      <c r="N23" s="1" t="s">
        <v>214</v>
      </c>
      <c r="O23" s="1" t="s">
        <v>1313</v>
      </c>
      <c r="P23" s="1" t="s">
        <v>213</v>
      </c>
      <c r="T23" s="1" t="s">
        <v>1364</v>
      </c>
      <c r="U23" s="1" t="s">
        <v>1372</v>
      </c>
      <c r="V23" s="1" t="s">
        <v>212</v>
      </c>
      <c r="W23" s="1" t="s">
        <v>211</v>
      </c>
      <c r="X23" s="1" t="s">
        <v>210</v>
      </c>
      <c r="Y23" s="1" t="s">
        <v>209</v>
      </c>
      <c r="AA23" s="1" t="s">
        <v>1503</v>
      </c>
      <c r="AB23" s="1" t="s">
        <v>208</v>
      </c>
      <c r="AC23" s="1" t="s">
        <v>207</v>
      </c>
      <c r="AD23" s="1" t="s">
        <v>1538</v>
      </c>
      <c r="AE23" s="1" t="s">
        <v>1567</v>
      </c>
      <c r="AH23" s="1" t="s">
        <v>206</v>
      </c>
      <c r="AI23" s="1" t="s">
        <v>205</v>
      </c>
      <c r="AK23" s="1" t="s">
        <v>1605</v>
      </c>
      <c r="AM23" s="1" t="s">
        <v>1627</v>
      </c>
      <c r="AN23" s="1" t="s">
        <v>1636</v>
      </c>
      <c r="AO23" s="1" t="s">
        <v>204</v>
      </c>
      <c r="AP23" s="1" t="s">
        <v>1691</v>
      </c>
      <c r="AQ23" s="1" t="s">
        <v>1697</v>
      </c>
      <c r="AR23" s="1" t="s">
        <v>1704</v>
      </c>
      <c r="AT23" s="1" t="s">
        <v>1744</v>
      </c>
      <c r="AU23" s="1" t="s">
        <v>1751</v>
      </c>
      <c r="AV23" s="1" t="s">
        <v>1779</v>
      </c>
    </row>
    <row r="24" spans="2:48" x14ac:dyDescent="0.15">
      <c r="B24" s="1" t="s">
        <v>203</v>
      </c>
      <c r="C24" s="1" t="s">
        <v>1074</v>
      </c>
      <c r="D24" s="1" t="s">
        <v>1100</v>
      </c>
      <c r="E24" s="1" t="s">
        <v>1119</v>
      </c>
      <c r="F24" s="1" t="s">
        <v>1141</v>
      </c>
      <c r="G24" s="1" t="s">
        <v>1153</v>
      </c>
      <c r="H24" s="1" t="s">
        <v>1175</v>
      </c>
      <c r="I24" s="1" t="s">
        <v>202</v>
      </c>
      <c r="J24" s="1" t="s">
        <v>1232</v>
      </c>
      <c r="K24" s="1" t="s">
        <v>1245</v>
      </c>
      <c r="L24" s="1" t="s">
        <v>201</v>
      </c>
      <c r="M24" s="1" t="s">
        <v>200</v>
      </c>
      <c r="N24" s="1" t="s">
        <v>199</v>
      </c>
      <c r="O24" s="1" t="s">
        <v>1314</v>
      </c>
      <c r="P24" s="1" t="s">
        <v>1327</v>
      </c>
      <c r="T24" s="1" t="s">
        <v>1365</v>
      </c>
      <c r="U24" s="1" t="s">
        <v>1373</v>
      </c>
      <c r="V24" s="1" t="s">
        <v>198</v>
      </c>
      <c r="W24" s="1" t="s">
        <v>197</v>
      </c>
      <c r="X24" s="1" t="s">
        <v>196</v>
      </c>
      <c r="Y24" s="1" t="s">
        <v>1484</v>
      </c>
      <c r="AA24" s="1" t="s">
        <v>1504</v>
      </c>
      <c r="AB24" s="1" t="s">
        <v>195</v>
      </c>
      <c r="AC24" s="1" t="s">
        <v>909</v>
      </c>
      <c r="AD24" s="1" t="s">
        <v>1539</v>
      </c>
      <c r="AE24" s="1" t="s">
        <v>1568</v>
      </c>
      <c r="AH24" s="1" t="s">
        <v>1584</v>
      </c>
      <c r="AI24" s="1" t="s">
        <v>194</v>
      </c>
      <c r="AK24" s="1" t="s">
        <v>1606</v>
      </c>
      <c r="AN24" s="1" t="s">
        <v>1637</v>
      </c>
      <c r="AO24" s="1" t="s">
        <v>193</v>
      </c>
      <c r="AQ24" s="1" t="s">
        <v>1698</v>
      </c>
      <c r="AR24" s="1" t="s">
        <v>1705</v>
      </c>
      <c r="AT24" s="1" t="s">
        <v>1745</v>
      </c>
      <c r="AU24" s="1" t="s">
        <v>192</v>
      </c>
      <c r="AV24" s="1" t="s">
        <v>1780</v>
      </c>
    </row>
    <row r="25" spans="2:48" x14ac:dyDescent="0.15">
      <c r="B25" s="1" t="s">
        <v>191</v>
      </c>
      <c r="C25" s="1" t="s">
        <v>1075</v>
      </c>
      <c r="D25" s="1" t="s">
        <v>1101</v>
      </c>
      <c r="E25" s="1" t="s">
        <v>1120</v>
      </c>
      <c r="F25" s="1" t="s">
        <v>1142</v>
      </c>
      <c r="G25" s="1" t="s">
        <v>1154</v>
      </c>
      <c r="H25" s="1" t="s">
        <v>1176</v>
      </c>
      <c r="I25" s="1" t="s">
        <v>190</v>
      </c>
      <c r="J25" s="1" t="s">
        <v>1233</v>
      </c>
      <c r="K25" s="1" t="s">
        <v>1246</v>
      </c>
      <c r="L25" s="1" t="s">
        <v>189</v>
      </c>
      <c r="M25" s="1" t="s">
        <v>188</v>
      </c>
      <c r="N25" s="1" t="s">
        <v>187</v>
      </c>
      <c r="O25" s="1" t="s">
        <v>1315</v>
      </c>
      <c r="P25" s="1" t="s">
        <v>1328</v>
      </c>
      <c r="T25" s="1" t="s">
        <v>1366</v>
      </c>
      <c r="U25" s="1" t="s">
        <v>1374</v>
      </c>
      <c r="V25" s="1" t="s">
        <v>1430</v>
      </c>
      <c r="W25" s="1" t="s">
        <v>186</v>
      </c>
      <c r="X25" s="1" t="s">
        <v>185</v>
      </c>
      <c r="Y25" s="1" t="s">
        <v>1485</v>
      </c>
      <c r="AA25" s="1" t="s">
        <v>1505</v>
      </c>
      <c r="AB25" s="1" t="s">
        <v>184</v>
      </c>
      <c r="AC25" s="1" t="s">
        <v>183</v>
      </c>
      <c r="AD25" s="1" t="s">
        <v>1540</v>
      </c>
      <c r="AE25" s="1" t="s">
        <v>1569</v>
      </c>
      <c r="AH25" s="1" t="s">
        <v>1585</v>
      </c>
      <c r="AI25" s="1" t="s">
        <v>182</v>
      </c>
      <c r="AK25" s="1" t="s">
        <v>1607</v>
      </c>
      <c r="AN25" s="1" t="s">
        <v>1638</v>
      </c>
      <c r="AO25" s="1" t="s">
        <v>181</v>
      </c>
      <c r="AR25" s="1" t="s">
        <v>1706</v>
      </c>
      <c r="AT25" s="1" t="s">
        <v>1746</v>
      </c>
      <c r="AU25" s="1" t="s">
        <v>1752</v>
      </c>
      <c r="AV25" s="1" t="s">
        <v>1781</v>
      </c>
    </row>
    <row r="26" spans="2:48" x14ac:dyDescent="0.15">
      <c r="B26" s="1" t="s">
        <v>180</v>
      </c>
      <c r="C26" s="1" t="s">
        <v>1076</v>
      </c>
      <c r="D26" s="1" t="s">
        <v>1102</v>
      </c>
      <c r="E26" s="1" t="s">
        <v>1121</v>
      </c>
      <c r="F26" s="1" t="s">
        <v>1143</v>
      </c>
      <c r="G26" s="1" t="s">
        <v>1155</v>
      </c>
      <c r="H26" s="1" t="s">
        <v>1177</v>
      </c>
      <c r="I26" s="1" t="s">
        <v>179</v>
      </c>
      <c r="J26" s="1" t="s">
        <v>1234</v>
      </c>
      <c r="K26" s="1" t="s">
        <v>1247</v>
      </c>
      <c r="L26" s="1" t="s">
        <v>178</v>
      </c>
      <c r="M26" s="1" t="s">
        <v>177</v>
      </c>
      <c r="N26" s="1" t="s">
        <v>176</v>
      </c>
      <c r="O26" s="1" t="s">
        <v>1316</v>
      </c>
      <c r="P26" s="1" t="s">
        <v>1329</v>
      </c>
      <c r="T26" s="1" t="s">
        <v>1367</v>
      </c>
      <c r="U26" s="1" t="s">
        <v>1375</v>
      </c>
      <c r="V26" s="1" t="s">
        <v>1431</v>
      </c>
      <c r="W26" s="1" t="s">
        <v>175</v>
      </c>
      <c r="X26" s="1" t="s">
        <v>174</v>
      </c>
      <c r="Y26" s="1" t="s">
        <v>1486</v>
      </c>
      <c r="AA26" s="1" t="s">
        <v>1506</v>
      </c>
      <c r="AB26" s="1" t="s">
        <v>173</v>
      </c>
      <c r="AC26" s="1" t="s">
        <v>172</v>
      </c>
      <c r="AD26" s="1" t="s">
        <v>1541</v>
      </c>
      <c r="AE26" s="1" t="s">
        <v>1570</v>
      </c>
      <c r="AH26" s="1" t="s">
        <v>1586</v>
      </c>
      <c r="AI26" s="1" t="s">
        <v>171</v>
      </c>
      <c r="AK26" s="1" t="s">
        <v>1608</v>
      </c>
      <c r="AN26" s="1" t="s">
        <v>1639</v>
      </c>
      <c r="AO26" s="1" t="s">
        <v>170</v>
      </c>
      <c r="AR26" s="1" t="s">
        <v>1707</v>
      </c>
      <c r="AT26" s="1" t="s">
        <v>1747</v>
      </c>
      <c r="AU26" s="1" t="s">
        <v>169</v>
      </c>
      <c r="AV26" s="1" t="s">
        <v>1782</v>
      </c>
    </row>
    <row r="27" spans="2:48" x14ac:dyDescent="0.15">
      <c r="B27" s="1" t="s">
        <v>168</v>
      </c>
      <c r="C27" s="1" t="s">
        <v>1077</v>
      </c>
      <c r="D27" s="1" t="s">
        <v>1103</v>
      </c>
      <c r="E27" s="1" t="s">
        <v>1122</v>
      </c>
      <c r="F27" s="1" t="s">
        <v>1144</v>
      </c>
      <c r="G27" s="1" t="s">
        <v>1156</v>
      </c>
      <c r="H27" s="1" t="s">
        <v>1178</v>
      </c>
      <c r="I27" s="1" t="s">
        <v>167</v>
      </c>
      <c r="J27" s="1" t="s">
        <v>1235</v>
      </c>
      <c r="K27" s="1" t="s">
        <v>1248</v>
      </c>
      <c r="L27" s="1" t="s">
        <v>166</v>
      </c>
      <c r="M27" s="1" t="s">
        <v>165</v>
      </c>
      <c r="N27" s="1" t="s">
        <v>164</v>
      </c>
      <c r="O27" s="1" t="s">
        <v>1317</v>
      </c>
      <c r="P27" s="1" t="s">
        <v>1330</v>
      </c>
      <c r="T27" s="1" t="s">
        <v>1368</v>
      </c>
      <c r="U27" s="1" t="s">
        <v>1376</v>
      </c>
      <c r="V27" s="1" t="s">
        <v>1432</v>
      </c>
      <c r="W27" s="1" t="s">
        <v>1451</v>
      </c>
      <c r="X27" s="1" t="s">
        <v>163</v>
      </c>
      <c r="Y27" s="1" t="s">
        <v>1487</v>
      </c>
      <c r="AA27" s="1" t="s">
        <v>1507</v>
      </c>
      <c r="AB27" s="1" t="s">
        <v>162</v>
      </c>
      <c r="AC27" s="1" t="s">
        <v>161</v>
      </c>
      <c r="AD27" s="1" t="s">
        <v>1542</v>
      </c>
      <c r="AE27" s="1" t="s">
        <v>1571</v>
      </c>
      <c r="AH27" s="1" t="s">
        <v>160</v>
      </c>
      <c r="AK27" s="1" t="s">
        <v>1609</v>
      </c>
      <c r="AN27" s="1" t="s">
        <v>1640</v>
      </c>
      <c r="AO27" s="1" t="s">
        <v>159</v>
      </c>
      <c r="AR27" s="1" t="s">
        <v>1708</v>
      </c>
      <c r="AT27" s="1" t="s">
        <v>1748</v>
      </c>
      <c r="AU27" s="1" t="s">
        <v>1753</v>
      </c>
      <c r="AV27" s="1" t="s">
        <v>1783</v>
      </c>
    </row>
    <row r="28" spans="2:48" x14ac:dyDescent="0.15">
      <c r="B28" s="1" t="s">
        <v>158</v>
      </c>
      <c r="C28" s="1" t="s">
        <v>1078</v>
      </c>
      <c r="D28" s="1" t="s">
        <v>1104</v>
      </c>
      <c r="E28" s="1" t="s">
        <v>1123</v>
      </c>
      <c r="F28" s="1" t="s">
        <v>1145</v>
      </c>
      <c r="G28" s="1" t="s">
        <v>1157</v>
      </c>
      <c r="H28" s="1" t="s">
        <v>1179</v>
      </c>
      <c r="I28" s="1" t="s">
        <v>157</v>
      </c>
      <c r="J28" s="1" t="s">
        <v>1236</v>
      </c>
      <c r="K28" s="1" t="s">
        <v>1249</v>
      </c>
      <c r="L28" s="1" t="s">
        <v>156</v>
      </c>
      <c r="M28" s="1" t="s">
        <v>155</v>
      </c>
      <c r="N28" s="1" t="s">
        <v>154</v>
      </c>
      <c r="O28" s="1" t="s">
        <v>1318</v>
      </c>
      <c r="P28" s="1" t="s">
        <v>1331</v>
      </c>
      <c r="T28" s="1" t="s">
        <v>1369</v>
      </c>
      <c r="U28" s="1" t="s">
        <v>1377</v>
      </c>
      <c r="V28" s="1" t="s">
        <v>1433</v>
      </c>
      <c r="W28" s="1" t="s">
        <v>1452</v>
      </c>
      <c r="X28" s="1" t="s">
        <v>153</v>
      </c>
      <c r="Y28" s="1" t="s">
        <v>1488</v>
      </c>
      <c r="AA28" s="1" t="s">
        <v>1508</v>
      </c>
      <c r="AB28" s="1" t="s">
        <v>152</v>
      </c>
      <c r="AC28" s="1" t="s">
        <v>151</v>
      </c>
      <c r="AD28" s="1" t="s">
        <v>1543</v>
      </c>
      <c r="AE28" s="1" t="s">
        <v>1572</v>
      </c>
      <c r="AH28" s="1" t="s">
        <v>1587</v>
      </c>
      <c r="AN28" s="1" t="s">
        <v>1641</v>
      </c>
      <c r="AO28" s="1" t="s">
        <v>150</v>
      </c>
      <c r="AR28" s="1" t="s">
        <v>1709</v>
      </c>
      <c r="AT28" s="1" t="s">
        <v>1749</v>
      </c>
      <c r="AU28" s="1" t="s">
        <v>1754</v>
      </c>
      <c r="AV28" s="1" t="s">
        <v>1784</v>
      </c>
    </row>
    <row r="29" spans="2:48" x14ac:dyDescent="0.15">
      <c r="B29" s="1" t="s">
        <v>149</v>
      </c>
      <c r="C29" s="1" t="s">
        <v>1079</v>
      </c>
      <c r="D29" s="1" t="s">
        <v>1105</v>
      </c>
      <c r="E29" s="1" t="s">
        <v>1124</v>
      </c>
      <c r="G29" s="1" t="s">
        <v>1158</v>
      </c>
      <c r="H29" s="1" t="s">
        <v>1180</v>
      </c>
      <c r="I29" s="1" t="s">
        <v>148</v>
      </c>
      <c r="K29" s="1" t="s">
        <v>1250</v>
      </c>
      <c r="L29" s="1" t="s">
        <v>147</v>
      </c>
      <c r="M29" s="1" t="s">
        <v>146</v>
      </c>
      <c r="N29" s="1" t="s">
        <v>145</v>
      </c>
      <c r="O29" s="1" t="s">
        <v>1319</v>
      </c>
      <c r="P29" s="1" t="s">
        <v>1332</v>
      </c>
      <c r="T29" s="1" t="s">
        <v>1370</v>
      </c>
      <c r="U29" s="1" t="s">
        <v>1378</v>
      </c>
      <c r="V29" s="1" t="s">
        <v>1434</v>
      </c>
      <c r="W29" s="1" t="s">
        <v>1453</v>
      </c>
      <c r="X29" s="1" t="s">
        <v>144</v>
      </c>
      <c r="Y29" s="1" t="s">
        <v>1489</v>
      </c>
      <c r="AA29" s="1" t="s">
        <v>1509</v>
      </c>
      <c r="AB29" s="1" t="s">
        <v>143</v>
      </c>
      <c r="AC29" s="1" t="s">
        <v>142</v>
      </c>
      <c r="AD29" s="1" t="s">
        <v>1544</v>
      </c>
      <c r="AE29" s="1" t="s">
        <v>1573</v>
      </c>
      <c r="AH29" s="1" t="s">
        <v>141</v>
      </c>
      <c r="AN29" s="1" t="s">
        <v>1642</v>
      </c>
      <c r="AO29" s="1" t="s">
        <v>140</v>
      </c>
      <c r="AR29" s="1" t="s">
        <v>1710</v>
      </c>
      <c r="AT29" s="1" t="s">
        <v>1750</v>
      </c>
      <c r="AU29" s="1" t="s">
        <v>1755</v>
      </c>
      <c r="AV29" s="1" t="s">
        <v>1785</v>
      </c>
    </row>
    <row r="30" spans="2:48" x14ac:dyDescent="0.15">
      <c r="B30" s="1" t="s">
        <v>139</v>
      </c>
      <c r="C30" s="1" t="s">
        <v>1080</v>
      </c>
      <c r="D30" s="1" t="s">
        <v>1106</v>
      </c>
      <c r="E30" s="1" t="s">
        <v>1125</v>
      </c>
      <c r="G30" s="1" t="s">
        <v>1159</v>
      </c>
      <c r="H30" s="1" t="s">
        <v>1181</v>
      </c>
      <c r="I30" s="1" t="s">
        <v>138</v>
      </c>
      <c r="K30" s="1" t="s">
        <v>1251</v>
      </c>
      <c r="L30" s="1" t="s">
        <v>137</v>
      </c>
      <c r="M30" s="1" t="s">
        <v>136</v>
      </c>
      <c r="N30" s="1" t="s">
        <v>135</v>
      </c>
      <c r="O30" s="1" t="s">
        <v>1320</v>
      </c>
      <c r="P30" s="1" t="s">
        <v>1333</v>
      </c>
      <c r="T30" s="1" t="s">
        <v>1371</v>
      </c>
      <c r="U30" s="1" t="s">
        <v>1379</v>
      </c>
      <c r="V30" s="1" t="s">
        <v>1435</v>
      </c>
      <c r="W30" s="1" t="s">
        <v>1454</v>
      </c>
      <c r="X30" s="1" t="s">
        <v>134</v>
      </c>
      <c r="Y30" s="1" t="s">
        <v>1490</v>
      </c>
      <c r="AB30" s="1" t="s">
        <v>133</v>
      </c>
      <c r="AC30" s="1" t="s">
        <v>132</v>
      </c>
      <c r="AD30" s="1" t="s">
        <v>1545</v>
      </c>
      <c r="AE30" s="1" t="s">
        <v>1574</v>
      </c>
      <c r="AH30" s="1" t="s">
        <v>1588</v>
      </c>
      <c r="AN30" s="1" t="s">
        <v>1643</v>
      </c>
      <c r="AO30" s="1" t="s">
        <v>131</v>
      </c>
      <c r="AR30" s="1" t="s">
        <v>1711</v>
      </c>
      <c r="AU30" s="1" t="s">
        <v>1756</v>
      </c>
      <c r="AV30" s="1" t="s">
        <v>1786</v>
      </c>
    </row>
    <row r="31" spans="2:48" x14ac:dyDescent="0.15">
      <c r="B31" s="1" t="s">
        <v>130</v>
      </c>
      <c r="C31" s="1" t="s">
        <v>1081</v>
      </c>
      <c r="D31" s="1" t="s">
        <v>1107</v>
      </c>
      <c r="E31" s="1" t="s">
        <v>1126</v>
      </c>
      <c r="G31" s="1" t="s">
        <v>1160</v>
      </c>
      <c r="H31" s="1" t="s">
        <v>1182</v>
      </c>
      <c r="I31" s="1" t="s">
        <v>129</v>
      </c>
      <c r="K31" s="1" t="s">
        <v>1252</v>
      </c>
      <c r="L31" s="1" t="s">
        <v>128</v>
      </c>
      <c r="M31" s="1" t="s">
        <v>127</v>
      </c>
      <c r="N31" s="1" t="s">
        <v>126</v>
      </c>
      <c r="O31" s="1" t="s">
        <v>1321</v>
      </c>
      <c r="P31" s="1" t="s">
        <v>1334</v>
      </c>
      <c r="U31" s="1" t="s">
        <v>1380</v>
      </c>
      <c r="V31" s="1" t="s">
        <v>1436</v>
      </c>
      <c r="W31" s="1" t="s">
        <v>1455</v>
      </c>
      <c r="X31" s="1" t="s">
        <v>125</v>
      </c>
      <c r="Y31" s="1" t="s">
        <v>1491</v>
      </c>
      <c r="AB31" s="1" t="s">
        <v>124</v>
      </c>
      <c r="AC31" s="1" t="s">
        <v>123</v>
      </c>
      <c r="AD31" s="1" t="s">
        <v>1546</v>
      </c>
      <c r="AE31" s="1" t="s">
        <v>1575</v>
      </c>
      <c r="AN31" s="1" t="s">
        <v>1644</v>
      </c>
      <c r="AO31" s="1" t="s">
        <v>122</v>
      </c>
      <c r="AR31" s="1" t="s">
        <v>1712</v>
      </c>
      <c r="AU31" s="1" t="s">
        <v>1757</v>
      </c>
      <c r="AV31" s="1" t="s">
        <v>1787</v>
      </c>
    </row>
    <row r="32" spans="2:48" x14ac:dyDescent="0.15">
      <c r="B32" s="1" t="s">
        <v>121</v>
      </c>
      <c r="C32" s="1" t="s">
        <v>1082</v>
      </c>
      <c r="D32" s="1" t="s">
        <v>1108</v>
      </c>
      <c r="E32" s="1" t="s">
        <v>1127</v>
      </c>
      <c r="G32" s="1" t="s">
        <v>1161</v>
      </c>
      <c r="H32" s="1" t="s">
        <v>1183</v>
      </c>
      <c r="I32" s="1" t="s">
        <v>120</v>
      </c>
      <c r="K32" s="1" t="s">
        <v>1253</v>
      </c>
      <c r="L32" s="1" t="s">
        <v>119</v>
      </c>
      <c r="M32" s="1" t="s">
        <v>118</v>
      </c>
      <c r="N32" s="1" t="s">
        <v>117</v>
      </c>
      <c r="O32" s="1" t="s">
        <v>1322</v>
      </c>
      <c r="P32" s="1" t="s">
        <v>1335</v>
      </c>
      <c r="U32" s="1" t="s">
        <v>1381</v>
      </c>
      <c r="V32" s="1" t="s">
        <v>1437</v>
      </c>
      <c r="W32" s="1" t="s">
        <v>1456</v>
      </c>
      <c r="X32" s="1" t="s">
        <v>116</v>
      </c>
      <c r="Y32" s="1" t="s">
        <v>1492</v>
      </c>
      <c r="AB32" s="1" t="s">
        <v>115</v>
      </c>
      <c r="AC32" s="1" t="s">
        <v>114</v>
      </c>
      <c r="AD32" s="1" t="s">
        <v>1547</v>
      </c>
      <c r="AE32" s="1" t="s">
        <v>1576</v>
      </c>
      <c r="AN32" s="1" t="s">
        <v>1645</v>
      </c>
      <c r="AO32" s="2" t="s">
        <v>910</v>
      </c>
      <c r="AR32" s="1" t="s">
        <v>1713</v>
      </c>
      <c r="AU32" s="1" t="s">
        <v>1758</v>
      </c>
      <c r="AV32" s="1" t="s">
        <v>1788</v>
      </c>
    </row>
    <row r="33" spans="2:48" x14ac:dyDescent="0.15">
      <c r="B33" s="1" t="s">
        <v>113</v>
      </c>
      <c r="C33" s="1" t="s">
        <v>1083</v>
      </c>
      <c r="D33" s="1" t="s">
        <v>1109</v>
      </c>
      <c r="E33" s="1" t="s">
        <v>1128</v>
      </c>
      <c r="G33" s="1" t="s">
        <v>1162</v>
      </c>
      <c r="H33" s="1" t="s">
        <v>1184</v>
      </c>
      <c r="I33" s="1" t="s">
        <v>112</v>
      </c>
      <c r="K33" s="1" t="s">
        <v>1254</v>
      </c>
      <c r="L33" s="1" t="s">
        <v>111</v>
      </c>
      <c r="M33" s="1" t="s">
        <v>110</v>
      </c>
      <c r="N33" s="1" t="s">
        <v>109</v>
      </c>
      <c r="O33" s="1" t="s">
        <v>1323</v>
      </c>
      <c r="P33" s="1" t="s">
        <v>1336</v>
      </c>
      <c r="U33" s="1" t="s">
        <v>1382</v>
      </c>
      <c r="V33" s="1" t="s">
        <v>1438</v>
      </c>
      <c r="W33" s="1" t="s">
        <v>1457</v>
      </c>
      <c r="X33" s="1" t="s">
        <v>108</v>
      </c>
      <c r="AB33" s="1" t="s">
        <v>107</v>
      </c>
      <c r="AC33" s="1" t="s">
        <v>1519</v>
      </c>
      <c r="AD33" s="1" t="s">
        <v>1548</v>
      </c>
      <c r="AE33" s="1" t="s">
        <v>1577</v>
      </c>
      <c r="AN33" s="1" t="s">
        <v>1646</v>
      </c>
      <c r="AO33" s="1" t="s">
        <v>1651</v>
      </c>
      <c r="AR33" s="1" t="s">
        <v>1714</v>
      </c>
      <c r="AU33" s="1" t="s">
        <v>1759</v>
      </c>
      <c r="AV33" s="1" t="s">
        <v>1789</v>
      </c>
    </row>
    <row r="34" spans="2:48" x14ac:dyDescent="0.15">
      <c r="B34" s="1" t="s">
        <v>106</v>
      </c>
      <c r="C34" s="1" t="s">
        <v>1084</v>
      </c>
      <c r="D34" s="1" t="s">
        <v>1110</v>
      </c>
      <c r="E34" s="1" t="s">
        <v>1129</v>
      </c>
      <c r="G34" s="1" t="s">
        <v>1163</v>
      </c>
      <c r="H34" s="1" t="s">
        <v>1185</v>
      </c>
      <c r="I34" s="1" t="s">
        <v>105</v>
      </c>
      <c r="K34" s="1" t="s">
        <v>1255</v>
      </c>
      <c r="L34" s="1" t="s">
        <v>104</v>
      </c>
      <c r="M34" s="1" t="s">
        <v>103</v>
      </c>
      <c r="N34" s="1" t="s">
        <v>102</v>
      </c>
      <c r="O34" s="1" t="s">
        <v>1324</v>
      </c>
      <c r="U34" s="1" t="s">
        <v>1383</v>
      </c>
      <c r="V34" s="1" t="s">
        <v>1439</v>
      </c>
      <c r="W34" s="1" t="s">
        <v>1458</v>
      </c>
      <c r="X34" s="1" t="s">
        <v>101</v>
      </c>
      <c r="AB34" s="1" t="s">
        <v>100</v>
      </c>
      <c r="AC34" s="1" t="s">
        <v>1520</v>
      </c>
      <c r="AD34" s="1" t="s">
        <v>1549</v>
      </c>
      <c r="AN34" s="1" t="s">
        <v>1647</v>
      </c>
      <c r="AO34" s="1" t="s">
        <v>1652</v>
      </c>
      <c r="AR34" s="1" t="s">
        <v>1715</v>
      </c>
      <c r="AU34" s="1" t="s">
        <v>99</v>
      </c>
      <c r="AV34" s="1" t="s">
        <v>1790</v>
      </c>
    </row>
    <row r="35" spans="2:48" x14ac:dyDescent="0.15">
      <c r="B35" s="1" t="s">
        <v>98</v>
      </c>
      <c r="C35" s="1" t="s">
        <v>1085</v>
      </c>
      <c r="D35" s="1" t="s">
        <v>1111</v>
      </c>
      <c r="E35" s="1" t="s">
        <v>1130</v>
      </c>
      <c r="G35" s="1" t="s">
        <v>1164</v>
      </c>
      <c r="H35" s="1" t="s">
        <v>1186</v>
      </c>
      <c r="I35" s="1" t="s">
        <v>97</v>
      </c>
      <c r="K35" s="1" t="s">
        <v>1256</v>
      </c>
      <c r="L35" s="1" t="s">
        <v>96</v>
      </c>
      <c r="M35" s="1" t="s">
        <v>95</v>
      </c>
      <c r="N35" s="1" t="s">
        <v>94</v>
      </c>
      <c r="O35" s="1" t="s">
        <v>1325</v>
      </c>
      <c r="U35" s="1" t="s">
        <v>1384</v>
      </c>
      <c r="V35" s="1" t="s">
        <v>1440</v>
      </c>
      <c r="W35" s="1" t="s">
        <v>1459</v>
      </c>
      <c r="X35" s="1" t="s">
        <v>93</v>
      </c>
      <c r="AB35" s="1" t="s">
        <v>92</v>
      </c>
      <c r="AC35" s="1" t="s">
        <v>1521</v>
      </c>
      <c r="AD35" s="1" t="s">
        <v>1550</v>
      </c>
      <c r="AN35" s="1" t="s">
        <v>1648</v>
      </c>
      <c r="AO35" s="1" t="s">
        <v>1653</v>
      </c>
      <c r="AR35" s="1" t="s">
        <v>1716</v>
      </c>
      <c r="AU35" s="1" t="s">
        <v>91</v>
      </c>
      <c r="AV35" s="1" t="s">
        <v>1791</v>
      </c>
    </row>
    <row r="36" spans="2:48" x14ac:dyDescent="0.15">
      <c r="B36" s="1" t="s">
        <v>90</v>
      </c>
      <c r="C36" s="1" t="s">
        <v>1086</v>
      </c>
      <c r="D36" s="1" t="s">
        <v>1112</v>
      </c>
      <c r="E36" s="1" t="s">
        <v>1131</v>
      </c>
      <c r="G36" s="1" t="s">
        <v>1165</v>
      </c>
      <c r="H36" s="1" t="s">
        <v>1187</v>
      </c>
      <c r="I36" s="1" t="s">
        <v>1214</v>
      </c>
      <c r="K36" s="1" t="s">
        <v>1257</v>
      </c>
      <c r="L36" s="1" t="s">
        <v>89</v>
      </c>
      <c r="M36" s="1" t="s">
        <v>88</v>
      </c>
      <c r="N36" s="1" t="s">
        <v>87</v>
      </c>
      <c r="O36" s="1" t="s">
        <v>1326</v>
      </c>
      <c r="U36" s="1" t="s">
        <v>1385</v>
      </c>
      <c r="V36" s="1" t="s">
        <v>1441</v>
      </c>
      <c r="W36" s="1" t="s">
        <v>1460</v>
      </c>
      <c r="X36" s="1" t="s">
        <v>86</v>
      </c>
      <c r="AB36" s="1" t="s">
        <v>85</v>
      </c>
      <c r="AC36" s="1" t="s">
        <v>1522</v>
      </c>
      <c r="AD36" s="1" t="s">
        <v>1551</v>
      </c>
      <c r="AN36" s="1" t="s">
        <v>1649</v>
      </c>
      <c r="AO36" s="1" t="s">
        <v>1654</v>
      </c>
      <c r="AR36" s="1" t="s">
        <v>1717</v>
      </c>
      <c r="AU36" s="1" t="s">
        <v>1760</v>
      </c>
      <c r="AV36" s="1" t="s">
        <v>1792</v>
      </c>
    </row>
    <row r="37" spans="2:48" x14ac:dyDescent="0.15">
      <c r="B37" s="1" t="s">
        <v>84</v>
      </c>
      <c r="C37" s="1" t="s">
        <v>1087</v>
      </c>
      <c r="E37" s="1" t="s">
        <v>1132</v>
      </c>
      <c r="G37" s="1" t="s">
        <v>1166</v>
      </c>
      <c r="H37" s="1" t="s">
        <v>1188</v>
      </c>
      <c r="I37" s="1" t="s">
        <v>1215</v>
      </c>
      <c r="K37" s="1" t="s">
        <v>1258</v>
      </c>
      <c r="L37" s="1" t="s">
        <v>83</v>
      </c>
      <c r="M37" s="1" t="s">
        <v>82</v>
      </c>
      <c r="N37" s="1" t="s">
        <v>81</v>
      </c>
      <c r="U37" s="1" t="s">
        <v>1386</v>
      </c>
      <c r="V37" s="1" t="s">
        <v>1442</v>
      </c>
      <c r="W37" s="1" t="s">
        <v>1461</v>
      </c>
      <c r="X37" s="1" t="s">
        <v>80</v>
      </c>
      <c r="AB37" s="1" t="s">
        <v>79</v>
      </c>
      <c r="AC37" s="1" t="s">
        <v>1523</v>
      </c>
      <c r="AD37" s="1" t="s">
        <v>1552</v>
      </c>
      <c r="AN37" s="1" t="s">
        <v>1650</v>
      </c>
      <c r="AO37" s="1" t="s">
        <v>1655</v>
      </c>
      <c r="AR37" s="1" t="s">
        <v>1718</v>
      </c>
      <c r="AU37" s="1" t="s">
        <v>1761</v>
      </c>
      <c r="AV37" s="1" t="s">
        <v>1793</v>
      </c>
    </row>
    <row r="38" spans="2:48" x14ac:dyDescent="0.15">
      <c r="B38" s="1" t="s">
        <v>78</v>
      </c>
      <c r="C38" s="1" t="s">
        <v>1088</v>
      </c>
      <c r="E38" s="1" t="s">
        <v>1133</v>
      </c>
      <c r="G38" s="1" t="s">
        <v>1167</v>
      </c>
      <c r="H38" s="1" t="s">
        <v>1189</v>
      </c>
      <c r="I38" s="1" t="s">
        <v>1216</v>
      </c>
      <c r="K38" s="1" t="s">
        <v>1259</v>
      </c>
      <c r="L38" s="1" t="s">
        <v>77</v>
      </c>
      <c r="M38" s="1" t="s">
        <v>76</v>
      </c>
      <c r="N38" s="1" t="s">
        <v>75</v>
      </c>
      <c r="U38" s="1" t="s">
        <v>1387</v>
      </c>
      <c r="V38" s="1" t="s">
        <v>1443</v>
      </c>
      <c r="W38" s="1" t="s">
        <v>1462</v>
      </c>
      <c r="X38" s="1" t="s">
        <v>74</v>
      </c>
      <c r="AB38" s="1" t="s">
        <v>1510</v>
      </c>
      <c r="AC38" s="1" t="s">
        <v>1524</v>
      </c>
      <c r="AD38" s="1" t="s">
        <v>73</v>
      </c>
      <c r="AO38" s="1" t="s">
        <v>1656</v>
      </c>
      <c r="AR38" s="1" t="s">
        <v>1719</v>
      </c>
      <c r="AU38" s="1" t="s">
        <v>1762</v>
      </c>
      <c r="AV38" s="1" t="s">
        <v>1794</v>
      </c>
    </row>
    <row r="39" spans="2:48" x14ac:dyDescent="0.15">
      <c r="B39" s="1" t="s">
        <v>914</v>
      </c>
      <c r="C39" s="1" t="s">
        <v>1089</v>
      </c>
      <c r="H39" s="1" t="s">
        <v>1190</v>
      </c>
      <c r="I39" s="1" t="s">
        <v>1217</v>
      </c>
      <c r="L39" s="1" t="s">
        <v>72</v>
      </c>
      <c r="M39" s="1" t="s">
        <v>71</v>
      </c>
      <c r="N39" s="1" t="s">
        <v>70</v>
      </c>
      <c r="U39" s="1" t="s">
        <v>1388</v>
      </c>
      <c r="V39" s="1" t="s">
        <v>1444</v>
      </c>
      <c r="X39" s="1" t="s">
        <v>69</v>
      </c>
      <c r="AB39" s="1" t="s">
        <v>1511</v>
      </c>
      <c r="AC39" s="1" t="s">
        <v>1525</v>
      </c>
      <c r="AD39" s="1" t="s">
        <v>1553</v>
      </c>
      <c r="AO39" s="1" t="s">
        <v>1657</v>
      </c>
      <c r="AR39" s="1" t="s">
        <v>1720</v>
      </c>
      <c r="AU39" s="1" t="s">
        <v>1763</v>
      </c>
      <c r="AV39" s="1" t="s">
        <v>1795</v>
      </c>
    </row>
    <row r="40" spans="2:48" x14ac:dyDescent="0.15">
      <c r="B40" s="1" t="s">
        <v>915</v>
      </c>
      <c r="C40" s="1" t="s">
        <v>1090</v>
      </c>
      <c r="H40" s="1" t="s">
        <v>1191</v>
      </c>
      <c r="I40" s="1" t="s">
        <v>1218</v>
      </c>
      <c r="L40" s="1" t="s">
        <v>68</v>
      </c>
      <c r="M40" s="1" t="s">
        <v>67</v>
      </c>
      <c r="N40" s="1" t="s">
        <v>66</v>
      </c>
      <c r="U40" s="1" t="s">
        <v>1389</v>
      </c>
      <c r="V40" s="1" t="s">
        <v>1445</v>
      </c>
      <c r="X40" s="1" t="s">
        <v>65</v>
      </c>
      <c r="AB40" s="1" t="s">
        <v>1512</v>
      </c>
      <c r="AC40" s="1" t="s">
        <v>1526</v>
      </c>
      <c r="AD40" s="1" t="s">
        <v>1554</v>
      </c>
      <c r="AO40" s="1" t="s">
        <v>1658</v>
      </c>
      <c r="AR40" s="1" t="s">
        <v>1721</v>
      </c>
      <c r="AU40" s="1" t="s">
        <v>1764</v>
      </c>
      <c r="AV40" s="1" t="s">
        <v>1796</v>
      </c>
    </row>
    <row r="41" spans="2:48" x14ac:dyDescent="0.15">
      <c r="B41" s="1" t="s">
        <v>916</v>
      </c>
      <c r="C41" s="1" t="s">
        <v>1091</v>
      </c>
      <c r="H41" s="1" t="s">
        <v>1192</v>
      </c>
      <c r="I41" s="1" t="s">
        <v>1219</v>
      </c>
      <c r="L41" s="1" t="s">
        <v>64</v>
      </c>
      <c r="M41" s="1" t="s">
        <v>1283</v>
      </c>
      <c r="N41" s="1" t="s">
        <v>63</v>
      </c>
      <c r="U41" s="1" t="s">
        <v>1390</v>
      </c>
      <c r="V41" s="1" t="s">
        <v>1446</v>
      </c>
      <c r="X41" s="1" t="s">
        <v>62</v>
      </c>
      <c r="AB41" s="1" t="s">
        <v>1513</v>
      </c>
      <c r="AC41" s="1" t="s">
        <v>1527</v>
      </c>
      <c r="AD41" s="1" t="s">
        <v>1555</v>
      </c>
      <c r="AO41" s="1" t="s">
        <v>1659</v>
      </c>
      <c r="AR41" s="1" t="s">
        <v>1722</v>
      </c>
      <c r="AU41" s="1" t="s">
        <v>1765</v>
      </c>
      <c r="AV41" s="1" t="s">
        <v>1797</v>
      </c>
    </row>
    <row r="42" spans="2:48" x14ac:dyDescent="0.15">
      <c r="B42" s="1" t="s">
        <v>917</v>
      </c>
      <c r="C42" s="1" t="s">
        <v>1092</v>
      </c>
      <c r="H42" s="1" t="s">
        <v>1193</v>
      </c>
      <c r="I42" s="1" t="s">
        <v>1220</v>
      </c>
      <c r="L42" s="1" t="s">
        <v>61</v>
      </c>
      <c r="M42" s="1" t="s">
        <v>1284</v>
      </c>
      <c r="N42" s="1" t="s">
        <v>60</v>
      </c>
      <c r="U42" s="1" t="s">
        <v>1391</v>
      </c>
      <c r="V42" s="1" t="s">
        <v>1447</v>
      </c>
      <c r="X42" s="1" t="s">
        <v>1463</v>
      </c>
      <c r="AB42" s="1" t="s">
        <v>1514</v>
      </c>
      <c r="AC42" s="1" t="s">
        <v>1528</v>
      </c>
      <c r="AD42" s="1" t="s">
        <v>1556</v>
      </c>
      <c r="AO42" s="1" t="s">
        <v>1660</v>
      </c>
      <c r="AR42" s="1" t="s">
        <v>1723</v>
      </c>
      <c r="AU42" s="1" t="s">
        <v>1766</v>
      </c>
      <c r="AV42" s="1" t="s">
        <v>1798</v>
      </c>
    </row>
    <row r="43" spans="2:48" x14ac:dyDescent="0.15">
      <c r="B43" s="1" t="s">
        <v>918</v>
      </c>
      <c r="C43" s="1" t="s">
        <v>1093</v>
      </c>
      <c r="H43" s="1" t="s">
        <v>1194</v>
      </c>
      <c r="I43" s="1" t="s">
        <v>1221</v>
      </c>
      <c r="L43" s="1" t="s">
        <v>59</v>
      </c>
      <c r="M43" s="1" t="s">
        <v>1285</v>
      </c>
      <c r="N43" s="1" t="s">
        <v>58</v>
      </c>
      <c r="U43" s="1" t="s">
        <v>1392</v>
      </c>
      <c r="V43" s="1" t="s">
        <v>1448</v>
      </c>
      <c r="X43" s="1" t="s">
        <v>1464</v>
      </c>
      <c r="AB43" s="1" t="s">
        <v>1515</v>
      </c>
      <c r="AC43" s="1" t="s">
        <v>1529</v>
      </c>
      <c r="AO43" s="1" t="s">
        <v>1661</v>
      </c>
      <c r="AR43" s="1" t="s">
        <v>1724</v>
      </c>
      <c r="AU43" s="1" t="s">
        <v>1767</v>
      </c>
      <c r="AV43" s="1" t="s">
        <v>1799</v>
      </c>
    </row>
    <row r="44" spans="2:48" x14ac:dyDescent="0.15">
      <c r="B44" s="1" t="s">
        <v>919</v>
      </c>
      <c r="H44" s="1" t="s">
        <v>1195</v>
      </c>
      <c r="I44" s="1" t="s">
        <v>1222</v>
      </c>
      <c r="L44" s="1" t="s">
        <v>1260</v>
      </c>
      <c r="M44" s="1" t="s">
        <v>1286</v>
      </c>
      <c r="N44" s="1" t="s">
        <v>57</v>
      </c>
      <c r="U44" s="1" t="s">
        <v>1393</v>
      </c>
      <c r="V44" s="1" t="s">
        <v>1449</v>
      </c>
      <c r="X44" s="1" t="s">
        <v>1465</v>
      </c>
      <c r="AB44" s="1" t="s">
        <v>1516</v>
      </c>
      <c r="AC44" s="1" t="s">
        <v>1530</v>
      </c>
      <c r="AO44" s="1" t="s">
        <v>1662</v>
      </c>
      <c r="AR44" s="1" t="s">
        <v>1725</v>
      </c>
      <c r="AU44" s="1" t="s">
        <v>1768</v>
      </c>
      <c r="AV44" s="1" t="s">
        <v>1800</v>
      </c>
    </row>
    <row r="45" spans="2:48" x14ac:dyDescent="0.15">
      <c r="B45" s="1" t="s">
        <v>920</v>
      </c>
      <c r="H45" s="1" t="s">
        <v>1196</v>
      </c>
      <c r="I45" s="1" t="s">
        <v>1223</v>
      </c>
      <c r="L45" s="1" t="s">
        <v>1261</v>
      </c>
      <c r="M45" s="1" t="s">
        <v>1287</v>
      </c>
      <c r="N45" s="1" t="s">
        <v>56</v>
      </c>
      <c r="U45" s="1" t="s">
        <v>1394</v>
      </c>
      <c r="V45" s="1" t="s">
        <v>1450</v>
      </c>
      <c r="X45" s="1" t="s">
        <v>1466</v>
      </c>
      <c r="AB45" s="1" t="s">
        <v>1517</v>
      </c>
      <c r="AO45" s="1" t="s">
        <v>1663</v>
      </c>
      <c r="AR45" s="1" t="s">
        <v>1726</v>
      </c>
      <c r="AU45" s="1" t="s">
        <v>1769</v>
      </c>
    </row>
    <row r="46" spans="2:48" x14ac:dyDescent="0.15">
      <c r="B46" s="1" t="s">
        <v>921</v>
      </c>
      <c r="H46" s="1" t="s">
        <v>1197</v>
      </c>
      <c r="I46" s="1" t="s">
        <v>1224</v>
      </c>
      <c r="L46" s="1" t="s">
        <v>1262</v>
      </c>
      <c r="M46" s="1" t="s">
        <v>1288</v>
      </c>
      <c r="N46" s="1" t="s">
        <v>55</v>
      </c>
      <c r="U46" s="1" t="s">
        <v>1395</v>
      </c>
      <c r="X46" s="1" t="s">
        <v>1467</v>
      </c>
      <c r="AB46" s="1" t="s">
        <v>1518</v>
      </c>
      <c r="AO46" s="1" t="s">
        <v>1664</v>
      </c>
      <c r="AR46" s="1" t="s">
        <v>1727</v>
      </c>
      <c r="AU46" s="1" t="s">
        <v>1770</v>
      </c>
    </row>
    <row r="47" spans="2:48" x14ac:dyDescent="0.15">
      <c r="B47" s="1" t="s">
        <v>922</v>
      </c>
      <c r="H47" s="1" t="s">
        <v>1198</v>
      </c>
      <c r="I47" s="1" t="s">
        <v>1225</v>
      </c>
      <c r="L47" s="1" t="s">
        <v>1263</v>
      </c>
      <c r="M47" s="1" t="s">
        <v>1289</v>
      </c>
      <c r="N47" s="1" t="s">
        <v>54</v>
      </c>
      <c r="U47" s="1" t="s">
        <v>1396</v>
      </c>
      <c r="X47" s="1" t="s">
        <v>1468</v>
      </c>
      <c r="AO47" s="1" t="s">
        <v>1665</v>
      </c>
      <c r="AR47" s="1" t="s">
        <v>1728</v>
      </c>
    </row>
    <row r="48" spans="2:48" x14ac:dyDescent="0.15">
      <c r="B48" s="1" t="s">
        <v>923</v>
      </c>
      <c r="H48" s="1" t="s">
        <v>1199</v>
      </c>
      <c r="L48" s="1" t="s">
        <v>1264</v>
      </c>
      <c r="M48" s="1" t="s">
        <v>1290</v>
      </c>
      <c r="N48" s="1" t="s">
        <v>53</v>
      </c>
      <c r="U48" s="1" t="s">
        <v>1397</v>
      </c>
      <c r="X48" s="1" t="s">
        <v>1469</v>
      </c>
      <c r="AO48" s="1" t="s">
        <v>1666</v>
      </c>
      <c r="AR48" s="1" t="s">
        <v>1729</v>
      </c>
    </row>
    <row r="49" spans="2:41" x14ac:dyDescent="0.15">
      <c r="B49" s="1" t="s">
        <v>924</v>
      </c>
      <c r="H49" s="1" t="s">
        <v>1200</v>
      </c>
      <c r="L49" s="1" t="s">
        <v>1265</v>
      </c>
      <c r="M49" s="1" t="s">
        <v>1291</v>
      </c>
      <c r="N49" s="1" t="s">
        <v>52</v>
      </c>
      <c r="U49" s="1" t="s">
        <v>1398</v>
      </c>
      <c r="X49" s="1" t="s">
        <v>1470</v>
      </c>
      <c r="AO49" s="1" t="s">
        <v>1667</v>
      </c>
    </row>
    <row r="50" spans="2:41" x14ac:dyDescent="0.15">
      <c r="B50" s="1" t="s">
        <v>925</v>
      </c>
      <c r="H50" s="1" t="s">
        <v>1201</v>
      </c>
      <c r="L50" s="1" t="s">
        <v>1266</v>
      </c>
      <c r="M50" s="1" t="s">
        <v>1292</v>
      </c>
      <c r="N50" s="1" t="s">
        <v>51</v>
      </c>
      <c r="U50" s="1" t="s">
        <v>1399</v>
      </c>
      <c r="X50" s="1" t="s">
        <v>1471</v>
      </c>
      <c r="AO50" s="1" t="s">
        <v>1668</v>
      </c>
    </row>
    <row r="51" spans="2:41" x14ac:dyDescent="0.15">
      <c r="B51" s="1" t="s">
        <v>926</v>
      </c>
      <c r="H51" s="1" t="s">
        <v>1202</v>
      </c>
      <c r="L51" s="1" t="s">
        <v>1267</v>
      </c>
      <c r="M51" s="1" t="s">
        <v>1293</v>
      </c>
      <c r="N51" s="1" t="s">
        <v>50</v>
      </c>
      <c r="U51" s="1" t="s">
        <v>1400</v>
      </c>
      <c r="X51" s="1" t="s">
        <v>1472</v>
      </c>
      <c r="AO51" s="1" t="s">
        <v>1669</v>
      </c>
    </row>
    <row r="52" spans="2:41" x14ac:dyDescent="0.15">
      <c r="B52" s="1" t="s">
        <v>927</v>
      </c>
      <c r="H52" s="1" t="s">
        <v>1203</v>
      </c>
      <c r="L52" s="1" t="s">
        <v>1268</v>
      </c>
      <c r="M52" s="1" t="s">
        <v>1294</v>
      </c>
      <c r="N52" s="1" t="s">
        <v>49</v>
      </c>
      <c r="U52" s="1" t="s">
        <v>1401</v>
      </c>
      <c r="X52" s="1" t="s">
        <v>1473</v>
      </c>
      <c r="AO52" s="1" t="s">
        <v>1670</v>
      </c>
    </row>
    <row r="53" spans="2:41" x14ac:dyDescent="0.15">
      <c r="B53" s="1" t="s">
        <v>928</v>
      </c>
      <c r="H53" s="1" t="s">
        <v>1204</v>
      </c>
      <c r="L53" s="1" t="s">
        <v>1269</v>
      </c>
      <c r="M53" s="1" t="s">
        <v>1295</v>
      </c>
      <c r="N53" s="1" t="s">
        <v>1300</v>
      </c>
      <c r="U53" s="1" t="s">
        <v>1402</v>
      </c>
      <c r="X53" s="1" t="s">
        <v>1474</v>
      </c>
      <c r="AO53" s="1" t="s">
        <v>1671</v>
      </c>
    </row>
    <row r="54" spans="2:41" x14ac:dyDescent="0.15">
      <c r="B54" s="1" t="s">
        <v>929</v>
      </c>
      <c r="H54" s="1" t="s">
        <v>1205</v>
      </c>
      <c r="L54" s="1" t="s">
        <v>1270</v>
      </c>
      <c r="M54" s="1" t="s">
        <v>1296</v>
      </c>
      <c r="N54" s="1" t="s">
        <v>1301</v>
      </c>
      <c r="U54" s="1" t="s">
        <v>1403</v>
      </c>
      <c r="X54" s="1" t="s">
        <v>1475</v>
      </c>
      <c r="AO54" s="1" t="s">
        <v>1672</v>
      </c>
    </row>
    <row r="55" spans="2:41" x14ac:dyDescent="0.15">
      <c r="B55" s="1" t="s">
        <v>930</v>
      </c>
      <c r="H55" s="1" t="s">
        <v>1206</v>
      </c>
      <c r="L55" s="1" t="s">
        <v>1271</v>
      </c>
      <c r="M55" s="1" t="s">
        <v>1297</v>
      </c>
      <c r="N55" s="1" t="s">
        <v>1302</v>
      </c>
      <c r="U55" s="1" t="s">
        <v>1404</v>
      </c>
      <c r="X55" s="1" t="s">
        <v>1476</v>
      </c>
      <c r="AO55" s="1" t="s">
        <v>1673</v>
      </c>
    </row>
    <row r="56" spans="2:41" x14ac:dyDescent="0.15">
      <c r="B56" s="1" t="s">
        <v>931</v>
      </c>
      <c r="H56" s="1" t="s">
        <v>1207</v>
      </c>
      <c r="L56" s="1" t="s">
        <v>1272</v>
      </c>
      <c r="M56" s="1" t="s">
        <v>1298</v>
      </c>
      <c r="N56" s="1" t="s">
        <v>1303</v>
      </c>
      <c r="U56" s="1" t="s">
        <v>1405</v>
      </c>
      <c r="X56" s="1" t="s">
        <v>1477</v>
      </c>
      <c r="AO56" s="1" t="s">
        <v>1674</v>
      </c>
    </row>
    <row r="57" spans="2:41" x14ac:dyDescent="0.15">
      <c r="B57" s="1" t="s">
        <v>932</v>
      </c>
      <c r="H57" s="1" t="s">
        <v>1208</v>
      </c>
      <c r="L57" s="1" t="s">
        <v>1273</v>
      </c>
      <c r="M57" s="1" t="s">
        <v>1299</v>
      </c>
      <c r="N57" s="1" t="s">
        <v>1304</v>
      </c>
      <c r="U57" s="1" t="s">
        <v>1406</v>
      </c>
      <c r="X57" s="1" t="s">
        <v>1478</v>
      </c>
      <c r="AO57" s="1" t="s">
        <v>1675</v>
      </c>
    </row>
    <row r="58" spans="2:41" x14ac:dyDescent="0.15">
      <c r="B58" s="1" t="s">
        <v>933</v>
      </c>
      <c r="H58" s="1" t="s">
        <v>1209</v>
      </c>
      <c r="L58" s="1" t="s">
        <v>1274</v>
      </c>
      <c r="N58" s="1" t="s">
        <v>1305</v>
      </c>
      <c r="U58" s="1" t="s">
        <v>1407</v>
      </c>
      <c r="AO58" s="1" t="s">
        <v>1676</v>
      </c>
    </row>
    <row r="59" spans="2:41" x14ac:dyDescent="0.15">
      <c r="B59" s="1" t="s">
        <v>934</v>
      </c>
      <c r="H59" s="1" t="s">
        <v>1210</v>
      </c>
      <c r="L59" s="1" t="s">
        <v>1275</v>
      </c>
      <c r="N59" s="1" t="s">
        <v>1306</v>
      </c>
      <c r="U59" s="1" t="s">
        <v>1408</v>
      </c>
      <c r="AO59" s="1" t="s">
        <v>1677</v>
      </c>
    </row>
    <row r="60" spans="2:41" x14ac:dyDescent="0.15">
      <c r="B60" s="1" t="s">
        <v>935</v>
      </c>
      <c r="H60" s="1" t="s">
        <v>1211</v>
      </c>
      <c r="L60" s="1" t="s">
        <v>1276</v>
      </c>
      <c r="N60" s="1" t="s">
        <v>1307</v>
      </c>
      <c r="U60" s="1" t="s">
        <v>1409</v>
      </c>
      <c r="AO60" s="1" t="s">
        <v>1678</v>
      </c>
    </row>
    <row r="61" spans="2:41" x14ac:dyDescent="0.15">
      <c r="B61" s="1" t="s">
        <v>936</v>
      </c>
      <c r="H61" s="1" t="s">
        <v>1212</v>
      </c>
      <c r="L61" s="1" t="s">
        <v>1277</v>
      </c>
      <c r="N61" s="1" t="s">
        <v>1308</v>
      </c>
      <c r="U61" s="1" t="s">
        <v>1410</v>
      </c>
      <c r="AO61" s="1" t="s">
        <v>1679</v>
      </c>
    </row>
    <row r="62" spans="2:41" x14ac:dyDescent="0.15">
      <c r="B62" s="1" t="s">
        <v>937</v>
      </c>
      <c r="H62" s="1" t="s">
        <v>1213</v>
      </c>
      <c r="L62" s="1" t="s">
        <v>1278</v>
      </c>
      <c r="N62" s="1" t="s">
        <v>1309</v>
      </c>
      <c r="U62" s="1" t="s">
        <v>1411</v>
      </c>
      <c r="AO62" s="1" t="s">
        <v>1680</v>
      </c>
    </row>
    <row r="63" spans="2:41" x14ac:dyDescent="0.15">
      <c r="B63" s="1" t="s">
        <v>938</v>
      </c>
      <c r="L63" s="1" t="s">
        <v>1279</v>
      </c>
      <c r="N63" s="1" t="s">
        <v>1310</v>
      </c>
      <c r="U63" s="1" t="s">
        <v>1412</v>
      </c>
      <c r="AO63" s="1" t="s">
        <v>1681</v>
      </c>
    </row>
    <row r="64" spans="2:41" x14ac:dyDescent="0.15">
      <c r="B64" s="1" t="s">
        <v>939</v>
      </c>
      <c r="L64" s="1" t="s">
        <v>1280</v>
      </c>
      <c r="N64" s="1" t="s">
        <v>1311</v>
      </c>
      <c r="U64" s="1" t="s">
        <v>1413</v>
      </c>
    </row>
    <row r="65" spans="2:21" x14ac:dyDescent="0.15">
      <c r="B65" s="1" t="s">
        <v>940</v>
      </c>
      <c r="L65" s="1" t="s">
        <v>1281</v>
      </c>
      <c r="N65" s="1" t="s">
        <v>1312</v>
      </c>
      <c r="U65" s="1" t="s">
        <v>1414</v>
      </c>
    </row>
    <row r="66" spans="2:21" x14ac:dyDescent="0.15">
      <c r="B66" s="1" t="s">
        <v>941</v>
      </c>
      <c r="L66" s="1" t="s">
        <v>1282</v>
      </c>
      <c r="U66" s="1" t="s">
        <v>1415</v>
      </c>
    </row>
    <row r="67" spans="2:21" x14ac:dyDescent="0.15">
      <c r="B67" s="1" t="s">
        <v>942</v>
      </c>
      <c r="U67" s="1" t="s">
        <v>1416</v>
      </c>
    </row>
    <row r="68" spans="2:21" x14ac:dyDescent="0.15">
      <c r="B68" s="1" t="s">
        <v>943</v>
      </c>
      <c r="U68" s="1" t="s">
        <v>1417</v>
      </c>
    </row>
    <row r="69" spans="2:21" x14ac:dyDescent="0.15">
      <c r="B69" s="1" t="s">
        <v>944</v>
      </c>
      <c r="U69" s="1" t="s">
        <v>1418</v>
      </c>
    </row>
    <row r="70" spans="2:21" x14ac:dyDescent="0.15">
      <c r="B70" s="1" t="s">
        <v>945</v>
      </c>
      <c r="U70" s="1" t="s">
        <v>1419</v>
      </c>
    </row>
    <row r="71" spans="2:21" x14ac:dyDescent="0.15">
      <c r="B71" s="1" t="s">
        <v>946</v>
      </c>
      <c r="U71" s="1" t="s">
        <v>1420</v>
      </c>
    </row>
    <row r="72" spans="2:21" x14ac:dyDescent="0.15">
      <c r="B72" s="1" t="s">
        <v>947</v>
      </c>
      <c r="U72" s="1" t="s">
        <v>1421</v>
      </c>
    </row>
    <row r="73" spans="2:21" x14ac:dyDescent="0.15">
      <c r="B73" s="1" t="s">
        <v>948</v>
      </c>
      <c r="U73" s="1" t="s">
        <v>1422</v>
      </c>
    </row>
    <row r="74" spans="2:21" x14ac:dyDescent="0.15">
      <c r="B74" s="1" t="s">
        <v>949</v>
      </c>
      <c r="U74" s="1" t="s">
        <v>1423</v>
      </c>
    </row>
    <row r="75" spans="2:21" x14ac:dyDescent="0.15">
      <c r="B75" s="1" t="s">
        <v>950</v>
      </c>
      <c r="U75" s="1" t="s">
        <v>1424</v>
      </c>
    </row>
    <row r="76" spans="2:21" x14ac:dyDescent="0.15">
      <c r="B76" s="1" t="s">
        <v>951</v>
      </c>
      <c r="U76" s="1" t="s">
        <v>1425</v>
      </c>
    </row>
    <row r="77" spans="2:21" x14ac:dyDescent="0.15">
      <c r="B77" s="1" t="s">
        <v>952</v>
      </c>
      <c r="U77" s="1" t="s">
        <v>1426</v>
      </c>
    </row>
    <row r="78" spans="2:21" x14ac:dyDescent="0.15">
      <c r="B78" s="1" t="s">
        <v>953</v>
      </c>
      <c r="U78" s="1" t="s">
        <v>1427</v>
      </c>
    </row>
    <row r="79" spans="2:21" x14ac:dyDescent="0.15">
      <c r="B79" s="1" t="s">
        <v>954</v>
      </c>
      <c r="U79" s="1" t="s">
        <v>1428</v>
      </c>
    </row>
    <row r="80" spans="2:21" x14ac:dyDescent="0.15">
      <c r="B80" s="1" t="s">
        <v>955</v>
      </c>
      <c r="U80" s="1" t="s">
        <v>1429</v>
      </c>
    </row>
    <row r="81" spans="2:2" x14ac:dyDescent="0.15">
      <c r="B81" s="1" t="s">
        <v>956</v>
      </c>
    </row>
    <row r="82" spans="2:2" x14ac:dyDescent="0.15">
      <c r="B82" s="1" t="s">
        <v>957</v>
      </c>
    </row>
    <row r="83" spans="2:2" x14ac:dyDescent="0.15">
      <c r="B83" s="1" t="s">
        <v>958</v>
      </c>
    </row>
    <row r="84" spans="2:2" x14ac:dyDescent="0.15">
      <c r="B84" s="1" t="s">
        <v>959</v>
      </c>
    </row>
    <row r="85" spans="2:2" x14ac:dyDescent="0.15">
      <c r="B85" s="1" t="s">
        <v>960</v>
      </c>
    </row>
    <row r="86" spans="2:2" x14ac:dyDescent="0.15">
      <c r="B86" s="1" t="s">
        <v>961</v>
      </c>
    </row>
    <row r="87" spans="2:2" x14ac:dyDescent="0.15">
      <c r="B87" s="1" t="s">
        <v>962</v>
      </c>
    </row>
    <row r="88" spans="2:2" x14ac:dyDescent="0.15">
      <c r="B88" s="1" t="s">
        <v>963</v>
      </c>
    </row>
    <row r="89" spans="2:2" x14ac:dyDescent="0.15">
      <c r="B89" s="1" t="s">
        <v>964</v>
      </c>
    </row>
    <row r="90" spans="2:2" x14ac:dyDescent="0.15">
      <c r="B90" s="1" t="s">
        <v>965</v>
      </c>
    </row>
    <row r="91" spans="2:2" x14ac:dyDescent="0.15">
      <c r="B91" s="1" t="s">
        <v>966</v>
      </c>
    </row>
    <row r="92" spans="2:2" x14ac:dyDescent="0.15">
      <c r="B92" s="1" t="s">
        <v>967</v>
      </c>
    </row>
    <row r="93" spans="2:2" x14ac:dyDescent="0.15">
      <c r="B93" s="1" t="s">
        <v>968</v>
      </c>
    </row>
    <row r="94" spans="2:2" x14ac:dyDescent="0.15">
      <c r="B94" s="1" t="s">
        <v>969</v>
      </c>
    </row>
    <row r="95" spans="2:2" x14ac:dyDescent="0.15">
      <c r="B95" s="1" t="s">
        <v>970</v>
      </c>
    </row>
    <row r="96" spans="2:2" x14ac:dyDescent="0.15">
      <c r="B96" s="1" t="s">
        <v>971</v>
      </c>
    </row>
    <row r="97" spans="2:2" x14ac:dyDescent="0.15">
      <c r="B97" s="1" t="s">
        <v>972</v>
      </c>
    </row>
    <row r="98" spans="2:2" x14ac:dyDescent="0.15">
      <c r="B98" s="1" t="s">
        <v>973</v>
      </c>
    </row>
    <row r="99" spans="2:2" x14ac:dyDescent="0.15">
      <c r="B99" s="1" t="s">
        <v>974</v>
      </c>
    </row>
    <row r="100" spans="2:2" x14ac:dyDescent="0.15">
      <c r="B100" s="1" t="s">
        <v>975</v>
      </c>
    </row>
    <row r="101" spans="2:2" x14ac:dyDescent="0.15">
      <c r="B101" s="1" t="s">
        <v>976</v>
      </c>
    </row>
    <row r="102" spans="2:2" x14ac:dyDescent="0.15">
      <c r="B102" s="1" t="s">
        <v>977</v>
      </c>
    </row>
    <row r="103" spans="2:2" x14ac:dyDescent="0.15">
      <c r="B103" s="1" t="s">
        <v>978</v>
      </c>
    </row>
    <row r="104" spans="2:2" x14ac:dyDescent="0.15">
      <c r="B104" s="1" t="s">
        <v>979</v>
      </c>
    </row>
    <row r="105" spans="2:2" x14ac:dyDescent="0.15">
      <c r="B105" s="1" t="s">
        <v>980</v>
      </c>
    </row>
    <row r="106" spans="2:2" x14ac:dyDescent="0.15">
      <c r="B106" s="1" t="s">
        <v>981</v>
      </c>
    </row>
    <row r="107" spans="2:2" x14ac:dyDescent="0.15">
      <c r="B107" s="1" t="s">
        <v>982</v>
      </c>
    </row>
    <row r="108" spans="2:2" x14ac:dyDescent="0.15">
      <c r="B108" s="1" t="s">
        <v>983</v>
      </c>
    </row>
    <row r="109" spans="2:2" x14ac:dyDescent="0.15">
      <c r="B109" s="1" t="s">
        <v>984</v>
      </c>
    </row>
    <row r="110" spans="2:2" x14ac:dyDescent="0.15">
      <c r="B110" s="1" t="s">
        <v>985</v>
      </c>
    </row>
    <row r="111" spans="2:2" x14ac:dyDescent="0.15">
      <c r="B111" s="1" t="s">
        <v>986</v>
      </c>
    </row>
    <row r="112" spans="2:2" x14ac:dyDescent="0.15">
      <c r="B112" s="1" t="s">
        <v>987</v>
      </c>
    </row>
    <row r="113" spans="2:2" x14ac:dyDescent="0.15">
      <c r="B113" s="1" t="s">
        <v>988</v>
      </c>
    </row>
    <row r="114" spans="2:2" x14ac:dyDescent="0.15">
      <c r="B114" s="1" t="s">
        <v>989</v>
      </c>
    </row>
    <row r="115" spans="2:2" x14ac:dyDescent="0.15">
      <c r="B115" s="1" t="s">
        <v>990</v>
      </c>
    </row>
    <row r="116" spans="2:2" x14ac:dyDescent="0.15">
      <c r="B116" s="1" t="s">
        <v>991</v>
      </c>
    </row>
    <row r="117" spans="2:2" x14ac:dyDescent="0.15">
      <c r="B117" s="1" t="s">
        <v>992</v>
      </c>
    </row>
    <row r="118" spans="2:2" x14ac:dyDescent="0.15">
      <c r="B118" s="1" t="s">
        <v>993</v>
      </c>
    </row>
    <row r="119" spans="2:2" x14ac:dyDescent="0.15">
      <c r="B119" s="1" t="s">
        <v>994</v>
      </c>
    </row>
    <row r="120" spans="2:2" x14ac:dyDescent="0.15">
      <c r="B120" s="1" t="s">
        <v>995</v>
      </c>
    </row>
    <row r="121" spans="2:2" x14ac:dyDescent="0.15">
      <c r="B121" s="1" t="s">
        <v>996</v>
      </c>
    </row>
    <row r="122" spans="2:2" x14ac:dyDescent="0.15">
      <c r="B122" s="1" t="s">
        <v>997</v>
      </c>
    </row>
    <row r="123" spans="2:2" x14ac:dyDescent="0.15">
      <c r="B123" s="1" t="s">
        <v>998</v>
      </c>
    </row>
    <row r="124" spans="2:2" x14ac:dyDescent="0.15">
      <c r="B124" s="1" t="s">
        <v>999</v>
      </c>
    </row>
    <row r="125" spans="2:2" x14ac:dyDescent="0.15">
      <c r="B125" s="1" t="s">
        <v>1000</v>
      </c>
    </row>
    <row r="126" spans="2:2" x14ac:dyDescent="0.15">
      <c r="B126" s="1" t="s">
        <v>1001</v>
      </c>
    </row>
    <row r="127" spans="2:2" x14ac:dyDescent="0.15">
      <c r="B127" s="1" t="s">
        <v>1002</v>
      </c>
    </row>
    <row r="128" spans="2:2" x14ac:dyDescent="0.15">
      <c r="B128" s="1" t="s">
        <v>1003</v>
      </c>
    </row>
    <row r="129" spans="2:2" x14ac:dyDescent="0.15">
      <c r="B129" s="1" t="s">
        <v>1004</v>
      </c>
    </row>
    <row r="130" spans="2:2" x14ac:dyDescent="0.15">
      <c r="B130" s="1" t="s">
        <v>1005</v>
      </c>
    </row>
    <row r="131" spans="2:2" x14ac:dyDescent="0.15">
      <c r="B131" s="1" t="s">
        <v>1006</v>
      </c>
    </row>
    <row r="132" spans="2:2" x14ac:dyDescent="0.15">
      <c r="B132" s="1" t="s">
        <v>1007</v>
      </c>
    </row>
    <row r="133" spans="2:2" x14ac:dyDescent="0.15">
      <c r="B133" s="1" t="s">
        <v>1008</v>
      </c>
    </row>
    <row r="134" spans="2:2" x14ac:dyDescent="0.15">
      <c r="B134" s="1" t="s">
        <v>1009</v>
      </c>
    </row>
    <row r="135" spans="2:2" x14ac:dyDescent="0.15">
      <c r="B135" s="1" t="s">
        <v>1010</v>
      </c>
    </row>
    <row r="136" spans="2:2" x14ac:dyDescent="0.15">
      <c r="B136" s="1" t="s">
        <v>1011</v>
      </c>
    </row>
    <row r="137" spans="2:2" x14ac:dyDescent="0.15">
      <c r="B137" s="1" t="s">
        <v>1012</v>
      </c>
    </row>
    <row r="138" spans="2:2" x14ac:dyDescent="0.15">
      <c r="B138" s="1" t="s">
        <v>1013</v>
      </c>
    </row>
    <row r="139" spans="2:2" x14ac:dyDescent="0.15">
      <c r="B139" s="1" t="s">
        <v>1014</v>
      </c>
    </row>
    <row r="140" spans="2:2" x14ac:dyDescent="0.15">
      <c r="B140" s="1" t="s">
        <v>1015</v>
      </c>
    </row>
    <row r="141" spans="2:2" x14ac:dyDescent="0.15">
      <c r="B141" s="1" t="s">
        <v>1016</v>
      </c>
    </row>
    <row r="142" spans="2:2" x14ac:dyDescent="0.15">
      <c r="B142" s="1" t="s">
        <v>1017</v>
      </c>
    </row>
    <row r="143" spans="2:2" x14ac:dyDescent="0.15">
      <c r="B143" s="1" t="s">
        <v>1018</v>
      </c>
    </row>
    <row r="144" spans="2:2" x14ac:dyDescent="0.15">
      <c r="B144" s="1" t="s">
        <v>1019</v>
      </c>
    </row>
    <row r="145" spans="2:2" x14ac:dyDescent="0.15">
      <c r="B145" s="1" t="s">
        <v>1020</v>
      </c>
    </row>
    <row r="146" spans="2:2" x14ac:dyDescent="0.15">
      <c r="B146" s="1" t="s">
        <v>1021</v>
      </c>
    </row>
    <row r="147" spans="2:2" x14ac:dyDescent="0.15">
      <c r="B147" s="1" t="s">
        <v>1022</v>
      </c>
    </row>
    <row r="148" spans="2:2" x14ac:dyDescent="0.15">
      <c r="B148" s="1" t="s">
        <v>1023</v>
      </c>
    </row>
    <row r="149" spans="2:2" x14ac:dyDescent="0.15">
      <c r="B149" s="1" t="s">
        <v>1024</v>
      </c>
    </row>
    <row r="150" spans="2:2" x14ac:dyDescent="0.15">
      <c r="B150" s="1" t="s">
        <v>1025</v>
      </c>
    </row>
    <row r="151" spans="2:2" x14ac:dyDescent="0.15">
      <c r="B151" s="1" t="s">
        <v>1026</v>
      </c>
    </row>
    <row r="152" spans="2:2" x14ac:dyDescent="0.15">
      <c r="B152" s="1" t="s">
        <v>1027</v>
      </c>
    </row>
    <row r="153" spans="2:2" x14ac:dyDescent="0.15">
      <c r="B153" s="1" t="s">
        <v>1028</v>
      </c>
    </row>
    <row r="154" spans="2:2" x14ac:dyDescent="0.15">
      <c r="B154" s="1" t="s">
        <v>1029</v>
      </c>
    </row>
    <row r="155" spans="2:2" x14ac:dyDescent="0.15">
      <c r="B155" s="1" t="s">
        <v>1030</v>
      </c>
    </row>
    <row r="156" spans="2:2" x14ac:dyDescent="0.15">
      <c r="B156" s="1" t="s">
        <v>1031</v>
      </c>
    </row>
    <row r="157" spans="2:2" x14ac:dyDescent="0.15">
      <c r="B157" s="1" t="s">
        <v>1032</v>
      </c>
    </row>
    <row r="158" spans="2:2" x14ac:dyDescent="0.15">
      <c r="B158" s="1" t="s">
        <v>1033</v>
      </c>
    </row>
    <row r="159" spans="2:2" x14ac:dyDescent="0.15">
      <c r="B159" s="1" t="s">
        <v>1034</v>
      </c>
    </row>
    <row r="160" spans="2:2" x14ac:dyDescent="0.15">
      <c r="B160" s="1" t="s">
        <v>1035</v>
      </c>
    </row>
    <row r="161" spans="2:2" x14ac:dyDescent="0.15">
      <c r="B161" s="1" t="s">
        <v>1036</v>
      </c>
    </row>
    <row r="162" spans="2:2" x14ac:dyDescent="0.15">
      <c r="B162" s="1" t="s">
        <v>1037</v>
      </c>
    </row>
    <row r="163" spans="2:2" x14ac:dyDescent="0.15">
      <c r="B163" s="1" t="s">
        <v>1038</v>
      </c>
    </row>
    <row r="164" spans="2:2" x14ac:dyDescent="0.15">
      <c r="B164" s="1" t="s">
        <v>1039</v>
      </c>
    </row>
    <row r="165" spans="2:2" x14ac:dyDescent="0.15">
      <c r="B165" s="1" t="s">
        <v>1040</v>
      </c>
    </row>
    <row r="166" spans="2:2" x14ac:dyDescent="0.15">
      <c r="B166" s="1" t="s">
        <v>1041</v>
      </c>
    </row>
    <row r="167" spans="2:2" x14ac:dyDescent="0.15">
      <c r="B167" s="1" t="s">
        <v>1042</v>
      </c>
    </row>
    <row r="168" spans="2:2" x14ac:dyDescent="0.15">
      <c r="B168" s="1" t="s">
        <v>1043</v>
      </c>
    </row>
    <row r="169" spans="2:2" x14ac:dyDescent="0.15">
      <c r="B169" s="1" t="s">
        <v>1044</v>
      </c>
    </row>
    <row r="170" spans="2:2" x14ac:dyDescent="0.15">
      <c r="B170" s="1" t="s">
        <v>1045</v>
      </c>
    </row>
    <row r="171" spans="2:2" x14ac:dyDescent="0.15">
      <c r="B171" s="1" t="s">
        <v>1046</v>
      </c>
    </row>
    <row r="172" spans="2:2" x14ac:dyDescent="0.15">
      <c r="B172" s="1" t="s">
        <v>1047</v>
      </c>
    </row>
    <row r="173" spans="2:2" x14ac:dyDescent="0.15">
      <c r="B173" s="1" t="s">
        <v>1048</v>
      </c>
    </row>
    <row r="174" spans="2:2" x14ac:dyDescent="0.15">
      <c r="B174" s="1" t="s">
        <v>1049</v>
      </c>
    </row>
    <row r="175" spans="2:2" x14ac:dyDescent="0.15">
      <c r="B175" s="1" t="s">
        <v>1050</v>
      </c>
    </row>
    <row r="176" spans="2:2" x14ac:dyDescent="0.15">
      <c r="B176" s="1" t="s">
        <v>1051</v>
      </c>
    </row>
    <row r="177" spans="2:2" x14ac:dyDescent="0.15">
      <c r="B177" s="1" t="s">
        <v>1052</v>
      </c>
    </row>
    <row r="178" spans="2:2" x14ac:dyDescent="0.15">
      <c r="B178" s="1" t="s">
        <v>1053</v>
      </c>
    </row>
    <row r="179" spans="2:2" x14ac:dyDescent="0.15">
      <c r="B179" s="1" t="s">
        <v>1054</v>
      </c>
    </row>
    <row r="180" spans="2:2" x14ac:dyDescent="0.15">
      <c r="B180" s="1" t="s">
        <v>1055</v>
      </c>
    </row>
    <row r="181" spans="2:2" x14ac:dyDescent="0.15">
      <c r="B181" s="1" t="s">
        <v>1056</v>
      </c>
    </row>
    <row r="182" spans="2:2" x14ac:dyDescent="0.15">
      <c r="B182" s="1" t="s">
        <v>1057</v>
      </c>
    </row>
    <row r="183" spans="2:2" x14ac:dyDescent="0.15">
      <c r="B183" s="1" t="s">
        <v>1058</v>
      </c>
    </row>
    <row r="184" spans="2:2" x14ac:dyDescent="0.15">
      <c r="B184" s="1" t="s">
        <v>1059</v>
      </c>
    </row>
    <row r="185" spans="2:2" x14ac:dyDescent="0.15">
      <c r="B185" s="1" t="s">
        <v>1060</v>
      </c>
    </row>
    <row r="186" spans="2:2" x14ac:dyDescent="0.15">
      <c r="B186" s="1" t="s">
        <v>1061</v>
      </c>
    </row>
    <row r="187" spans="2:2" x14ac:dyDescent="0.15">
      <c r="B187" s="1" t="s">
        <v>1062</v>
      </c>
    </row>
    <row r="188" spans="2:2" x14ac:dyDescent="0.15">
      <c r="B188" s="1" t="s">
        <v>1063</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50</vt:i4>
      </vt:variant>
    </vt:vector>
  </HeadingPairs>
  <TitlesOfParts>
    <vt:vector size="57" baseType="lpstr">
      <vt:lpstr>ひな形</vt:lpstr>
      <vt:lpstr>回答(入力)後のWEBでの提出方法について</vt:lpstr>
      <vt:lpstr>調査票</vt:lpstr>
      <vt:lpstr>リスト</vt:lpstr>
      <vt:lpstr>選択肢</vt:lpstr>
      <vt:lpstr>作成時のテクニック</vt:lpstr>
      <vt:lpstr>市町村一覧</vt:lpstr>
      <vt:lpstr>'回答(入力)後のWEBでの提出方法について'!Print_Area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設立年度</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臼井 麗(usui-urara.y05)</dc:creator>
  <cp:lastModifiedBy>Yuji Kora</cp:lastModifiedBy>
  <cp:lastPrinted>2024-09-06T13:44:02Z</cp:lastPrinted>
  <dcterms:created xsi:type="dcterms:W3CDTF">2021-11-22T10:46:12Z</dcterms:created>
  <dcterms:modified xsi:type="dcterms:W3CDTF">2024-09-11T03:11:02Z</dcterms:modified>
</cp:coreProperties>
</file>